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kollarova\Desktop\Kompenzácia za rok 2023_2024\Pre GR_na zverejnenie_040924\"/>
    </mc:Choice>
  </mc:AlternateContent>
  <xr:revisionPtr revIDLastSave="0" documentId="13_ncr:1_{2BCF7AAA-EF91-443A-BE79-DC2F3C461C14}" xr6:coauthVersionLast="47" xr6:coauthVersionMax="47" xr10:uidLastSave="{00000000-0000-0000-0000-000000000000}"/>
  <workbookProtection workbookAlgorithmName="SHA-512" workbookHashValue="t95uFpB/B3l3tQO/l/xJVyKordQ4rFVr9jHNN41Rdihft/aOLfGiXKVVuBcyDlvNkcZeMiq76Bdy2SDommsBLA==" workbookSaltValue="ym0FUmXkLCr17am7LJ5Wqw==" workbookSpinCount="100000" lockStructure="1"/>
  <bookViews>
    <workbookView xWindow="-120" yWindow="-120" windowWidth="25440" windowHeight="15390" tabRatio="875" xr2:uid="{00000000-000D-0000-FFFF-FFFF00000000}"/>
  </bookViews>
  <sheets>
    <sheet name="Žiadateľ" sheetId="1" r:id="rId1"/>
    <sheet name="legenda" sheetId="2" state="hidden" r:id="rId2"/>
    <sheet name="Údaje o prevádzke č. 1" sheetId="27" r:id="rId3"/>
    <sheet name="Údaje o prevádzke č. 2" sheetId="18" r:id="rId4"/>
    <sheet name="Údaje o prevádzke č. 3" sheetId="28" r:id="rId5"/>
    <sheet name="Údaje o prevádzke č. 4" sheetId="29" r:id="rId6"/>
    <sheet name="Údaje o prevádzke č. 5" sheetId="30" r:id="rId7"/>
    <sheet name="Údaje o prevádzke č. 6" sheetId="32" r:id="rId8"/>
    <sheet name="Údaje o prevádzke č. 7" sheetId="33" r:id="rId9"/>
    <sheet name="Údaje o prevádzke č. 8" sheetId="34" r:id="rId10"/>
    <sheet name="Údaje o prevádzke č. 9" sheetId="35" r:id="rId11"/>
    <sheet name="Údaje o prevádzke č. 10" sheetId="36" r:id="rId12"/>
  </sheets>
  <definedNames>
    <definedName name="_xlnm.Print_Area" localSheetId="0">Žiadateľ!$A$1:$I$38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8" l="1"/>
  <c r="D18" i="28"/>
  <c r="D18" i="29"/>
  <c r="D18" i="30"/>
  <c r="D18" i="32"/>
  <c r="D18" i="33"/>
  <c r="D18" i="34"/>
  <c r="D18" i="35"/>
  <c r="D18" i="36"/>
  <c r="E32" i="36" s="1"/>
  <c r="E32" i="35"/>
  <c r="E32" i="34"/>
  <c r="D18" i="27"/>
  <c r="D28" i="36"/>
  <c r="I28" i="36" s="1"/>
  <c r="D27" i="36"/>
  <c r="I27" i="36" s="1"/>
  <c r="I26" i="36"/>
  <c r="D26" i="36"/>
  <c r="H26" i="36" s="1"/>
  <c r="I25" i="36"/>
  <c r="D25" i="36"/>
  <c r="H25" i="36" s="1"/>
  <c r="I24" i="36"/>
  <c r="D24" i="36"/>
  <c r="H24" i="36" s="1"/>
  <c r="I23" i="36"/>
  <c r="D23" i="36"/>
  <c r="H23" i="36" s="1"/>
  <c r="I22" i="36"/>
  <c r="D22" i="36"/>
  <c r="H22" i="36" s="1"/>
  <c r="F21" i="36"/>
  <c r="B21" i="36"/>
  <c r="F18" i="36"/>
  <c r="C18" i="36"/>
  <c r="B18" i="36"/>
  <c r="A18" i="36"/>
  <c r="I13" i="36"/>
  <c r="I12" i="36"/>
  <c r="E9" i="36"/>
  <c r="G3" i="36"/>
  <c r="D28" i="35"/>
  <c r="I28" i="35" s="1"/>
  <c r="D27" i="35"/>
  <c r="I27" i="35" s="1"/>
  <c r="I26" i="35"/>
  <c r="H26" i="35"/>
  <c r="D26" i="35"/>
  <c r="I25" i="35"/>
  <c r="D25" i="35"/>
  <c r="H25" i="35" s="1"/>
  <c r="I24" i="35"/>
  <c r="D24" i="35"/>
  <c r="H24" i="35" s="1"/>
  <c r="I23" i="35"/>
  <c r="D23" i="35"/>
  <c r="H23" i="35" s="1"/>
  <c r="I22" i="35"/>
  <c r="H22" i="35"/>
  <c r="D22" i="35"/>
  <c r="F21" i="35"/>
  <c r="B21" i="35"/>
  <c r="F18" i="35"/>
  <c r="C18" i="35"/>
  <c r="B18" i="35"/>
  <c r="A18" i="35"/>
  <c r="I13" i="35"/>
  <c r="I12" i="35"/>
  <c r="E9" i="35"/>
  <c r="G3" i="35"/>
  <c r="H28" i="34"/>
  <c r="D28" i="34"/>
  <c r="I28" i="34" s="1"/>
  <c r="D27" i="34"/>
  <c r="I27" i="34" s="1"/>
  <c r="I26" i="34"/>
  <c r="D26" i="34"/>
  <c r="H26" i="34" s="1"/>
  <c r="I25" i="34"/>
  <c r="D25" i="34"/>
  <c r="H25" i="34" s="1"/>
  <c r="I24" i="34"/>
  <c r="D24" i="34"/>
  <c r="H24" i="34" s="1"/>
  <c r="I23" i="34"/>
  <c r="D23" i="34"/>
  <c r="H23" i="34" s="1"/>
  <c r="I22" i="34"/>
  <c r="D22" i="34"/>
  <c r="H22" i="34" s="1"/>
  <c r="F21" i="34"/>
  <c r="B21" i="34"/>
  <c r="F18" i="34"/>
  <c r="C18" i="34"/>
  <c r="B18" i="34"/>
  <c r="A18" i="34"/>
  <c r="I13" i="34"/>
  <c r="I12" i="34"/>
  <c r="E9" i="34"/>
  <c r="G3" i="34"/>
  <c r="D28" i="33"/>
  <c r="I28" i="33" s="1"/>
  <c r="D27" i="33"/>
  <c r="I27" i="33" s="1"/>
  <c r="I26" i="33"/>
  <c r="D26" i="33"/>
  <c r="H26" i="33" s="1"/>
  <c r="I25" i="33"/>
  <c r="D25" i="33"/>
  <c r="H25" i="33" s="1"/>
  <c r="I24" i="33"/>
  <c r="D24" i="33"/>
  <c r="H24" i="33" s="1"/>
  <c r="I23" i="33"/>
  <c r="D23" i="33"/>
  <c r="H23" i="33" s="1"/>
  <c r="I22" i="33"/>
  <c r="D22" i="33"/>
  <c r="H22" i="33" s="1"/>
  <c r="F21" i="33"/>
  <c r="B21" i="33"/>
  <c r="F18" i="33"/>
  <c r="C18" i="33"/>
  <c r="B18" i="33"/>
  <c r="A18" i="33"/>
  <c r="I13" i="33"/>
  <c r="E32" i="33" s="1"/>
  <c r="I12" i="33"/>
  <c r="E9" i="33"/>
  <c r="G3" i="33"/>
  <c r="H28" i="32"/>
  <c r="D28" i="32"/>
  <c r="I28" i="32" s="1"/>
  <c r="D27" i="32"/>
  <c r="I27" i="32" s="1"/>
  <c r="I26" i="32"/>
  <c r="D26" i="32"/>
  <c r="H26" i="32" s="1"/>
  <c r="I25" i="32"/>
  <c r="D25" i="32"/>
  <c r="H25" i="32" s="1"/>
  <c r="I24" i="32"/>
  <c r="D24" i="32"/>
  <c r="H24" i="32" s="1"/>
  <c r="I23" i="32"/>
  <c r="D23" i="32"/>
  <c r="H23" i="32" s="1"/>
  <c r="I22" i="32"/>
  <c r="D22" i="32"/>
  <c r="H22" i="32" s="1"/>
  <c r="F21" i="32"/>
  <c r="B21" i="32"/>
  <c r="F18" i="32"/>
  <c r="C18" i="32"/>
  <c r="B18" i="32"/>
  <c r="A18" i="32"/>
  <c r="I13" i="32"/>
  <c r="E32" i="32" s="1"/>
  <c r="I12" i="32"/>
  <c r="E9" i="32"/>
  <c r="G3" i="32"/>
  <c r="D28" i="30"/>
  <c r="I28" i="30" s="1"/>
  <c r="D27" i="30"/>
  <c r="I27" i="30" s="1"/>
  <c r="I26" i="30"/>
  <c r="D26" i="30"/>
  <c r="H26" i="30" s="1"/>
  <c r="I25" i="30"/>
  <c r="D25" i="30"/>
  <c r="H25" i="30" s="1"/>
  <c r="I24" i="30"/>
  <c r="D24" i="30"/>
  <c r="H24" i="30" s="1"/>
  <c r="I23" i="30"/>
  <c r="D23" i="30"/>
  <c r="H23" i="30" s="1"/>
  <c r="I22" i="30"/>
  <c r="D22" i="30"/>
  <c r="H22" i="30" s="1"/>
  <c r="F21" i="30"/>
  <c r="B21" i="30"/>
  <c r="F18" i="30"/>
  <c r="C18" i="30"/>
  <c r="B18" i="30"/>
  <c r="A18" i="30"/>
  <c r="I13" i="30"/>
  <c r="E32" i="30" s="1"/>
  <c r="I12" i="30"/>
  <c r="E9" i="30"/>
  <c r="G3" i="30"/>
  <c r="D28" i="29"/>
  <c r="I28" i="29" s="1"/>
  <c r="D27" i="29"/>
  <c r="I27" i="29" s="1"/>
  <c r="I26" i="29"/>
  <c r="D26" i="29"/>
  <c r="H26" i="29" s="1"/>
  <c r="I25" i="29"/>
  <c r="D25" i="29"/>
  <c r="H25" i="29" s="1"/>
  <c r="I24" i="29"/>
  <c r="D24" i="29"/>
  <c r="H24" i="29" s="1"/>
  <c r="I23" i="29"/>
  <c r="D23" i="29"/>
  <c r="H23" i="29" s="1"/>
  <c r="I22" i="29"/>
  <c r="D22" i="29"/>
  <c r="H22" i="29" s="1"/>
  <c r="F21" i="29"/>
  <c r="B21" i="29"/>
  <c r="F18" i="29"/>
  <c r="C18" i="29"/>
  <c r="B18" i="29"/>
  <c r="A18" i="29"/>
  <c r="I13" i="29"/>
  <c r="I12" i="29"/>
  <c r="E9" i="29"/>
  <c r="G3" i="29"/>
  <c r="D28" i="28"/>
  <c r="I28" i="28" s="1"/>
  <c r="D27" i="28"/>
  <c r="I27" i="28" s="1"/>
  <c r="I26" i="28"/>
  <c r="D26" i="28"/>
  <c r="H26" i="28" s="1"/>
  <c r="I25" i="28"/>
  <c r="D25" i="28"/>
  <c r="H25" i="28" s="1"/>
  <c r="I24" i="28"/>
  <c r="D24" i="28"/>
  <c r="H24" i="28" s="1"/>
  <c r="I23" i="28"/>
  <c r="D23" i="28"/>
  <c r="H23" i="28" s="1"/>
  <c r="I22" i="28"/>
  <c r="D22" i="28"/>
  <c r="H22" i="28" s="1"/>
  <c r="F21" i="28"/>
  <c r="B21" i="28"/>
  <c r="F18" i="28"/>
  <c r="C18" i="28"/>
  <c r="B18" i="28"/>
  <c r="A18" i="28"/>
  <c r="I13" i="28"/>
  <c r="E32" i="28" s="1"/>
  <c r="I12" i="28"/>
  <c r="E9" i="28"/>
  <c r="G3" i="28"/>
  <c r="D28" i="27"/>
  <c r="I28" i="27" s="1"/>
  <c r="D27" i="27"/>
  <c r="I27" i="27" s="1"/>
  <c r="D26" i="27"/>
  <c r="H26" i="27" s="1"/>
  <c r="D25" i="27"/>
  <c r="H25" i="27" s="1"/>
  <c r="D24" i="27"/>
  <c r="I24" i="27" s="1"/>
  <c r="D23" i="27"/>
  <c r="H23" i="27" s="1"/>
  <c r="D22" i="27"/>
  <c r="H22" i="27" s="1"/>
  <c r="F21" i="27"/>
  <c r="B21" i="27"/>
  <c r="F18" i="27"/>
  <c r="C18" i="27"/>
  <c r="B18" i="27"/>
  <c r="A18" i="27"/>
  <c r="I13" i="27"/>
  <c r="I12" i="27"/>
  <c r="E9" i="27"/>
  <c r="G3" i="27"/>
  <c r="I23" i="27" l="1"/>
  <c r="I25" i="27"/>
  <c r="I22" i="27"/>
  <c r="I26" i="27"/>
  <c r="E32" i="27"/>
  <c r="H27" i="36"/>
  <c r="H28" i="36"/>
  <c r="H28" i="35"/>
  <c r="H27" i="35"/>
  <c r="H27" i="34"/>
  <c r="H27" i="33"/>
  <c r="H28" i="33"/>
  <c r="H27" i="32"/>
  <c r="H27" i="30"/>
  <c r="H28" i="30"/>
  <c r="E32" i="29"/>
  <c r="H28" i="28"/>
  <c r="H27" i="28"/>
  <c r="H27" i="29"/>
  <c r="H28" i="29"/>
  <c r="H27" i="27"/>
  <c r="H28" i="27"/>
  <c r="H24" i="27"/>
  <c r="D28" i="18"/>
  <c r="I28" i="18" s="1"/>
  <c r="D27" i="18"/>
  <c r="I27" i="18" s="1"/>
  <c r="D26" i="18"/>
  <c r="I26" i="18" s="1"/>
  <c r="D25" i="18"/>
  <c r="I25" i="18" s="1"/>
  <c r="D24" i="18"/>
  <c r="I24" i="18" s="1"/>
  <c r="D23" i="18"/>
  <c r="I23" i="18" s="1"/>
  <c r="D22" i="18"/>
  <c r="I22" i="18" s="1"/>
  <c r="H24" i="18" l="1"/>
  <c r="H26" i="18"/>
  <c r="H27" i="18"/>
  <c r="H28" i="18"/>
  <c r="H25" i="18"/>
  <c r="H22" i="18"/>
  <c r="H23" i="18"/>
  <c r="F21" i="18" l="1"/>
  <c r="B21" i="18"/>
  <c r="F18" i="18"/>
  <c r="C18" i="18"/>
  <c r="B18" i="18"/>
  <c r="A18" i="18"/>
  <c r="I13" i="18"/>
  <c r="E32" i="18" s="1"/>
  <c r="A35" i="1" s="1"/>
  <c r="I12" i="18"/>
  <c r="E9" i="18"/>
  <c r="G3" i="18"/>
  <c r="G12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7" i="1"/>
</calcChain>
</file>

<file path=xl/sharedStrings.xml><?xml version="1.0" encoding="utf-8"?>
<sst xmlns="http://schemas.openxmlformats.org/spreadsheetml/2006/main" count="649" uniqueCount="211">
  <si>
    <t>A. Žiadateľ</t>
  </si>
  <si>
    <t>Názov žiadateľa (obchodné meno/meno a priezvisko)</t>
  </si>
  <si>
    <t>IČO</t>
  </si>
  <si>
    <t>B. Miesto podnikania a prevádzkarne</t>
  </si>
  <si>
    <t>Ulica, číslo</t>
  </si>
  <si>
    <t>PSČ</t>
  </si>
  <si>
    <t>Obec</t>
  </si>
  <si>
    <t>Názov prevádzky</t>
  </si>
  <si>
    <t>Okres</t>
  </si>
  <si>
    <t>Kraj</t>
  </si>
  <si>
    <t>C. Odvetvie (pododvetvie), kde žiadateľ pôsobí</t>
  </si>
  <si>
    <t>Opis činnosti</t>
  </si>
  <si>
    <t>Kód NACE</t>
  </si>
  <si>
    <t>EUR</t>
  </si>
  <si>
    <t>forwardová cena EUA</t>
  </si>
  <si>
    <t>EUR/tCO2</t>
  </si>
  <si>
    <t>legenda</t>
  </si>
  <si>
    <t>Právna forma</t>
  </si>
  <si>
    <t>okresy</t>
  </si>
  <si>
    <t>kraje</t>
  </si>
  <si>
    <t>výberové pole</t>
  </si>
  <si>
    <t>Spoločnosť s ručením obmedzeným</t>
  </si>
  <si>
    <t>Bánovce nad Bebravou</t>
  </si>
  <si>
    <t>Trenčiansky</t>
  </si>
  <si>
    <t xml:space="preserve">Opis činnosti </t>
  </si>
  <si>
    <t>jednotka výroby</t>
  </si>
  <si>
    <t>referenčná úroveň</t>
  </si>
  <si>
    <t>jednotka</t>
  </si>
  <si>
    <t>I12</t>
  </si>
  <si>
    <t>A17</t>
  </si>
  <si>
    <t>vypĺňa žiadateľ</t>
  </si>
  <si>
    <t>Fyzická osoba - podnikateľ</t>
  </si>
  <si>
    <t>Banská Bystrica</t>
  </si>
  <si>
    <t>Banskobystrický</t>
  </si>
  <si>
    <t>Výroba kožených odevov</t>
  </si>
  <si>
    <t>ton</t>
  </si>
  <si>
    <t>ročná produkcia</t>
  </si>
  <si>
    <t>ročná spotreba elektrickej energie</t>
  </si>
  <si>
    <t>formulár vypĺňa automaticky</t>
  </si>
  <si>
    <t>Akciová spoločnosť</t>
  </si>
  <si>
    <t>Banská Štiavnica</t>
  </si>
  <si>
    <t>Výroba hliníka</t>
  </si>
  <si>
    <t>24.42</t>
  </si>
  <si>
    <t>Družstvo</t>
  </si>
  <si>
    <t>Bardejov</t>
  </si>
  <si>
    <t>Prešovský</t>
  </si>
  <si>
    <t>Výroba ostatných základných anorganických chemikálií</t>
  </si>
  <si>
    <t>20.13</t>
  </si>
  <si>
    <t>Verejná obchodná spoločnosť</t>
  </si>
  <si>
    <t>Bratislava I</t>
  </si>
  <si>
    <t>Bratislavský</t>
  </si>
  <si>
    <t>Výroba olova, zinku a cínu</t>
  </si>
  <si>
    <t>24.43</t>
  </si>
  <si>
    <t>Polochemická drevná buničina</t>
  </si>
  <si>
    <t>Komanditná spoločnosť</t>
  </si>
  <si>
    <t>Bratislava II</t>
  </si>
  <si>
    <t>Výroba celulózy</t>
  </si>
  <si>
    <t>Bratislava III</t>
  </si>
  <si>
    <t>Výroba papiera a lepenky</t>
  </si>
  <si>
    <t>Zberový papier</t>
  </si>
  <si>
    <t>Bratislava IV</t>
  </si>
  <si>
    <t>Výroba surového železa a ocele a ferozliatin</t>
  </si>
  <si>
    <t>Odfarbený zberový papier</t>
  </si>
  <si>
    <t>Bratislava V</t>
  </si>
  <si>
    <t>Výroba rafinovaných ropných produktov</t>
  </si>
  <si>
    <t>19.20</t>
  </si>
  <si>
    <t>Novinový papier</t>
  </si>
  <si>
    <t>Brezno</t>
  </si>
  <si>
    <t>Výroba medi</t>
  </si>
  <si>
    <t>24.44</t>
  </si>
  <si>
    <t>Nenatieraný jemný papier</t>
  </si>
  <si>
    <t>Bytča</t>
  </si>
  <si>
    <t>Žilinský</t>
  </si>
  <si>
    <t>Výroba ostatných neželezných kovov</t>
  </si>
  <si>
    <t>24.45</t>
  </si>
  <si>
    <t>Natieraný jemný papier</t>
  </si>
  <si>
    <t>Čadca</t>
  </si>
  <si>
    <t>Polyetylén v primárnych formách (pododvetvie v rámci odvetvia plastov (20.16))</t>
  </si>
  <si>
    <t>20.16.40.15</t>
  </si>
  <si>
    <t>Tissue papier</t>
  </si>
  <si>
    <t>Detva</t>
  </si>
  <si>
    <t>Všetky kategórie výrobkov v odvetví odlievania železa</t>
  </si>
  <si>
    <t>24.51</t>
  </si>
  <si>
    <t>Testliner a papier na zvlnenú vrstvu (fluting)</t>
  </si>
  <si>
    <t>Dolný Kubín</t>
  </si>
  <si>
    <t>Rohože zo sklených vlákien (pododvetvie v rámci odvetvia sklených vlákien (23.14))</t>
  </si>
  <si>
    <t>23.14.12.10</t>
  </si>
  <si>
    <t>Nenatieraný kartón</t>
  </si>
  <si>
    <t>Dunajská Streda</t>
  </si>
  <si>
    <t>Trnavský</t>
  </si>
  <si>
    <t>Voály zo sklených vlákien (pododvetvie v rámci odvetvia sklených vlákien (23.14))</t>
  </si>
  <si>
    <t>23.14.12.30</t>
  </si>
  <si>
    <t>Natieraný kartón</t>
  </si>
  <si>
    <t>Galanta</t>
  </si>
  <si>
    <t>Vodík (pododvetvie v rámci odvetvia priemyselných plynov (20.11))</t>
  </si>
  <si>
    <t>20.11.11.50</t>
  </si>
  <si>
    <t>Kyselina sírová; oleum</t>
  </si>
  <si>
    <t>Gelnica</t>
  </si>
  <si>
    <t>Košický</t>
  </si>
  <si>
    <t>Anorganické kyslíkaté zlúčeniny nekovov (pododvetvie v rámci odvetvia priemyselných plynov (20.11))</t>
  </si>
  <si>
    <t>20.11.12.90</t>
  </si>
  <si>
    <t>Chlór</t>
  </si>
  <si>
    <t>Hlohovec</t>
  </si>
  <si>
    <t>Kremík. Iný ako obsahujúci najmenej 99,99 hmotnostného % kremíka</t>
  </si>
  <si>
    <t>Humenné</t>
  </si>
  <si>
    <t>Kremík. Obsahujúci najmenej 99,99 hmotnostného % kremíka</t>
  </si>
  <si>
    <t>Ilava</t>
  </si>
  <si>
    <t>Kremík. Karbidy kremíka, chemicky definované aj nedefinované</t>
  </si>
  <si>
    <t>Kežmarok</t>
  </si>
  <si>
    <t>Oceľ vyrobená v kyslíkových konvertoroch. Surová oceľ: nelegovaná oceľ vyrábaná inými technológiami než v elektrických peciach</t>
  </si>
  <si>
    <t>Komárno</t>
  </si>
  <si>
    <t>Nitriansky</t>
  </si>
  <si>
    <t>Oceľ vyrobená v kyslíkových konvertoroch. Surová oceľ: legovaná oceľ iná než nehrdzavejúca, vyrábaná inými technológiami než v elektrických peciach</t>
  </si>
  <si>
    <t>Košice I</t>
  </si>
  <si>
    <t>Oceľ vyrobená v kyslíkových konvertoroch. Surová oceľ: nehrdzavejúca a teplovzdorná oceľ, vyrábaná inými technológiami než v elektrických peciach</t>
  </si>
  <si>
    <t>Košice II</t>
  </si>
  <si>
    <t>Feromangán. Obsahujúci viac ako 2 hmotnostné % uhlíka, granulometricky menej alebo = 5 mm a s obsahom mangánu viac ako 65 hmotnostných %</t>
  </si>
  <si>
    <t>Košice III</t>
  </si>
  <si>
    <t>Ostatný feromangán. Obsahujúci viac ako 2 hmotnostné % uhlíka (s výnimkou feromangánu granulometricky menej alebo = 5 mm a s obsahom mangánu viac ako 65 hmotnostných %)</t>
  </si>
  <si>
    <t>Košice IV</t>
  </si>
  <si>
    <t>Ostatný feromangán. Obsahujúci najviac 2 hmotnostné % uhlíka</t>
  </si>
  <si>
    <t>Košice - okolie</t>
  </si>
  <si>
    <t>Ferosilícium. Obsahujúce viac ako 55 hmotnostných % kremíka</t>
  </si>
  <si>
    <t>Krupina</t>
  </si>
  <si>
    <t>Kysucké Nové Mesto</t>
  </si>
  <si>
    <t>Feronikel</t>
  </si>
  <si>
    <t>Levice</t>
  </si>
  <si>
    <t>Ferosilikomangán</t>
  </si>
  <si>
    <t>Levoča</t>
  </si>
  <si>
    <t>Liptovský Mikuláš</t>
  </si>
  <si>
    <t>Primárny hliník. Neopracované zliatiny hliníka v primárnej forme (s výnimkou hliníkových práškov a vločiek)</t>
  </si>
  <si>
    <t>Lučenec</t>
  </si>
  <si>
    <t>Primárny hliník. Neopracované zliatiny hliníka (s výnimkou hliníkových práškov a vločiek)</t>
  </si>
  <si>
    <t>Malacky</t>
  </si>
  <si>
    <t>Oxid hlinitý (rafinácia) (s výnimkou umelého korundu)</t>
  </si>
  <si>
    <t>Martin</t>
  </si>
  <si>
    <t>Medzilaborce</t>
  </si>
  <si>
    <t>Michalovce</t>
  </si>
  <si>
    <t>MWh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</si>
  <si>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</si>
  <si>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</si>
  <si>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</si>
  <si>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</si>
  <si>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</si>
  <si>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</si>
  <si>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</si>
  <si>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</si>
  <si>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</si>
  <si>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</si>
  <si>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</si>
  <si>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</si>
  <si>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</si>
  <si>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</si>
  <si>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</si>
  <si>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</si>
  <si>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</si>
  <si>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</si>
  <si>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</si>
  <si>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</si>
  <si>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</si>
  <si>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</si>
  <si>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</si>
  <si>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</si>
  <si>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</si>
  <si>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</si>
  <si>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</si>
  <si>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</si>
  <si>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</si>
  <si>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</si>
  <si>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</si>
  <si>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</si>
  <si>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</si>
  <si>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</si>
  <si>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</si>
  <si>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</si>
  <si>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</si>
  <si>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</si>
  <si>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</si>
  <si>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</si>
  <si>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</si>
  <si>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</si>
  <si>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kraj</t>
  </si>
  <si>
    <t>Identifikačné údaje prevádzky</t>
  </si>
  <si>
    <t>Príslušné odvetvie (pododvetvie) v rámci ktorého prevádzka pôsobí</t>
  </si>
  <si>
    <t>Vyrábaný výrobok</t>
  </si>
  <si>
    <t>Názov</t>
  </si>
  <si>
    <t>Bližšia špecifikácia výrobku</t>
  </si>
  <si>
    <t>Bilančné údaje prevádzky</t>
  </si>
  <si>
    <t>Údaje pre výpočet</t>
  </si>
  <si>
    <t>Ďalšie povinné informácie</t>
  </si>
  <si>
    <t>rok</t>
  </si>
  <si>
    <t>pokyn</t>
  </si>
  <si>
    <t>Maximálna výška pomoci pre prevádzku</t>
  </si>
  <si>
    <t>Výrobky na ktoré sa vzťahuje znížená referenčná hodnota efektívnosti spotreby elektrickej energie</t>
  </si>
  <si>
    <t>Chemická drevná buničina, druhov na rozpúšťanie</t>
  </si>
  <si>
    <t>Chemická drevná buničina, nátronová alebo sulfátová, iná ako druhov na rozpúšťanie</t>
  </si>
  <si>
    <t>Chemická drevná buničina, sulfitová, iná ako druhov na rozpúšťanie</t>
  </si>
  <si>
    <t>Primárny hliník. Neopracovaný nelegovaný hliník z elektrolýzy (s výnimkou práškov a vločiek)</t>
  </si>
  <si>
    <t>Elektrolýza zinku. Primárny zinok. Neopracované zliatiny zinku (s výnimkou zinkového prachu, práškov a vločiek)</t>
  </si>
  <si>
    <t>Elektrolýza zinku. Primárny zinok. Surový (neopracovaný) nelegovaný zinok (s výnimkou zinkového prachu, práškov a vločiek)</t>
  </si>
  <si>
    <t>Neopracovaná nelegovaná rafinovaná meď. Medené katódy. (s výnimkou valcovaných, pretláčaných alebo kovaných spekaných výrobkov)</t>
  </si>
  <si>
    <t>Skutočný výkon</t>
  </si>
  <si>
    <t>Skutočná spotreba elektrickej energie</t>
  </si>
  <si>
    <t>Produktovo-špecifická referenčná hodnota efektívnosti spotreby elektrickej energie</t>
  </si>
  <si>
    <t>Znížená produktovo-špecifická referenčná hodnota efektívnosti spotreby elektrickej energie</t>
  </si>
  <si>
    <t>14.11</t>
  </si>
  <si>
    <t>17.11</t>
  </si>
  <si>
    <t>17.12</t>
  </si>
  <si>
    <t>24.10</t>
  </si>
  <si>
    <t>D. Výška požadovanej pomoci (kompenzácie za rok 2023)</t>
  </si>
  <si>
    <t xml:space="preserve">                                                                                                          Príloha k žiadosti o kompenzáciu č. 1 Údaje o prevádzke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</si>
</sst>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wrapText="1"/>
    </xf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0" fillId="0" borderId="0" xfId="0" applyAlignment="1" applyProtection="1">
      <alignment horizontal="left"/>
      <protection hidden="1"/>
    </xf>
    <xf numFmtId="0" fontId="4" fillId="0" borderId="30" xfId="0" applyFont="1" applyBorder="1" applyAlignment="1" applyProtection="1">
      <alignment horizontal="left"/>
      <protection hidden="1"/>
    </xf>
    <xf numFmtId="0" fontId="4" fillId="0" borderId="31" xfId="0" applyFont="1" applyBorder="1" applyAlignment="1" applyProtection="1">
      <alignment horizontal="left"/>
      <protection hidden="1"/>
    </xf>
    <xf numFmtId="0" fontId="8" fillId="0" borderId="31" xfId="0" applyFont="1" applyBorder="1" applyAlignment="1" applyProtection="1">
      <alignment horizontal="left"/>
      <protection hidden="1"/>
    </xf>
    <xf numFmtId="0" fontId="4" fillId="0" borderId="32" xfId="0" applyFont="1" applyBorder="1" applyAlignment="1" applyProtection="1">
      <alignment horizontal="left"/>
      <protection hidden="1"/>
    </xf>
    <xf numFmtId="0" fontId="9" fillId="0" borderId="17" xfId="0" applyFont="1" applyBorder="1" applyAlignment="1" applyProtection="1">
      <alignment horizontal="left"/>
      <protection hidden="1"/>
    </xf>
    <xf numFmtId="0" fontId="4" fillId="0" borderId="21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left"/>
      <protection hidden="1"/>
    </xf>
    <xf numFmtId="0" fontId="8" fillId="0" borderId="22" xfId="0" applyFont="1" applyBorder="1" applyAlignment="1" applyProtection="1">
      <alignment horizontal="left"/>
      <protection hidden="1"/>
    </xf>
    <xf numFmtId="0" fontId="4" fillId="0" borderId="23" xfId="0" applyFont="1" applyBorder="1" applyAlignment="1" applyProtection="1">
      <alignment horizontal="left"/>
      <protection hidden="1"/>
    </xf>
    <xf numFmtId="0" fontId="4" fillId="2" borderId="18" xfId="0" applyFont="1" applyFill="1" applyBorder="1" applyAlignment="1" applyProtection="1">
      <alignment horizontal="left"/>
      <protection locked="0" hidden="1"/>
    </xf>
    <xf numFmtId="0" fontId="9" fillId="0" borderId="1" xfId="0" applyFont="1" applyBorder="1" applyAlignment="1" applyProtection="1">
      <alignment horizontal="left"/>
      <protection hidden="1"/>
    </xf>
    <xf numFmtId="0" fontId="6" fillId="0" borderId="19" xfId="0" applyFont="1" applyBorder="1" applyAlignment="1" applyProtection="1">
      <alignment horizontal="left"/>
      <protection hidden="1"/>
    </xf>
    <xf numFmtId="0" fontId="4" fillId="0" borderId="19" xfId="0" applyFont="1" applyBorder="1" applyAlignment="1" applyProtection="1">
      <alignment horizontal="left"/>
      <protection hidden="1"/>
    </xf>
    <xf numFmtId="0" fontId="4" fillId="0" borderId="20" xfId="0" applyFont="1" applyBorder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0" fontId="6" fillId="0" borderId="20" xfId="0" applyFont="1" applyBorder="1" applyAlignment="1" applyProtection="1">
      <alignment horizontal="left"/>
      <protection hidden="1"/>
    </xf>
    <xf numFmtId="0" fontId="9" fillId="0" borderId="27" xfId="0" applyFont="1" applyBorder="1" applyAlignment="1" applyProtection="1">
      <alignment horizontal="right"/>
      <protection hidden="1"/>
    </xf>
    <xf numFmtId="0" fontId="9" fillId="4" borderId="1" xfId="0" applyFont="1" applyFill="1" applyBorder="1" applyAlignment="1" applyProtection="1">
      <alignment horizontal="left"/>
      <protection hidden="1"/>
    </xf>
    <xf numFmtId="0" fontId="8" fillId="0" borderId="20" xfId="0" applyFont="1" applyBorder="1" applyAlignment="1" applyProtection="1">
      <alignment horizontal="left"/>
      <protection hidden="1"/>
    </xf>
    <xf numFmtId="0" fontId="9" fillId="0" borderId="21" xfId="0" applyFont="1" applyBorder="1" applyAlignment="1" applyProtection="1">
      <alignment horizontal="right"/>
      <protection hidden="1"/>
    </xf>
    <xf numFmtId="0" fontId="9" fillId="0" borderId="22" xfId="0" applyFont="1" applyBorder="1" applyAlignment="1" applyProtection="1">
      <alignment horizontal="left"/>
      <protection hidden="1"/>
    </xf>
    <xf numFmtId="0" fontId="8" fillId="0" borderId="23" xfId="0" applyFont="1" applyBorder="1" applyAlignment="1" applyProtection="1">
      <alignment horizontal="left"/>
      <protection hidden="1"/>
    </xf>
    <xf numFmtId="0" fontId="9" fillId="0" borderId="19" xfId="0" applyFont="1" applyBorder="1" applyAlignment="1" applyProtection="1">
      <alignment horizontal="right"/>
      <protection hidden="1"/>
    </xf>
    <xf numFmtId="0" fontId="6" fillId="0" borderId="19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20" xfId="0" applyFont="1" applyBorder="1" applyProtection="1">
      <protection hidden="1"/>
    </xf>
    <xf numFmtId="0" fontId="7" fillId="4" borderId="1" xfId="0" applyFont="1" applyFill="1" applyBorder="1" applyAlignment="1" applyProtection="1">
      <alignment horizontal="left"/>
      <protection hidden="1"/>
    </xf>
    <xf numFmtId="0" fontId="9" fillId="0" borderId="13" xfId="0" applyFont="1" applyBorder="1" applyProtection="1">
      <protection hidden="1"/>
    </xf>
    <xf numFmtId="0" fontId="6" fillId="0" borderId="13" xfId="0" applyFont="1" applyBorder="1" applyAlignment="1" applyProtection="1">
      <alignment horizontal="left"/>
      <protection hidden="1"/>
    </xf>
    <xf numFmtId="0" fontId="6" fillId="0" borderId="16" xfId="0" applyFont="1" applyBorder="1" applyAlignment="1" applyProtection="1">
      <alignment horizontal="left"/>
      <protection hidden="1"/>
    </xf>
    <xf numFmtId="0" fontId="9" fillId="4" borderId="29" xfId="0" applyFont="1" applyFill="1" applyBorder="1" applyAlignment="1" applyProtection="1">
      <alignment horizontal="center" wrapText="1"/>
      <protection hidden="1"/>
    </xf>
    <xf numFmtId="0" fontId="7" fillId="4" borderId="29" xfId="0" applyFont="1" applyFill="1" applyBorder="1" applyProtection="1">
      <protection hidden="1"/>
    </xf>
    <xf numFmtId="0" fontId="7" fillId="4" borderId="1" xfId="0" applyFont="1" applyFill="1" applyBorder="1" applyAlignment="1" applyProtection="1">
      <alignment wrapText="1"/>
      <protection hidden="1"/>
    </xf>
    <xf numFmtId="0" fontId="8" fillId="0" borderId="8" xfId="0" applyFont="1" applyBorder="1" applyAlignment="1" applyProtection="1">
      <alignment wrapText="1"/>
      <protection hidden="1"/>
    </xf>
    <xf numFmtId="0" fontId="8" fillId="0" borderId="11" xfId="0" applyFont="1" applyBorder="1" applyAlignment="1" applyProtection="1">
      <alignment wrapText="1"/>
      <protection hidden="1"/>
    </xf>
    <xf numFmtId="0" fontId="8" fillId="0" borderId="19" xfId="0" applyFont="1" applyBorder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2" fontId="8" fillId="0" borderId="0" xfId="0" applyNumberFormat="1" applyFont="1" applyAlignment="1" applyProtection="1">
      <alignment horizontal="right" wrapText="1"/>
      <protection hidden="1"/>
    </xf>
    <xf numFmtId="0" fontId="8" fillId="0" borderId="0" xfId="0" applyFont="1" applyAlignment="1" applyProtection="1">
      <alignment wrapText="1"/>
      <protection hidden="1"/>
    </xf>
    <xf numFmtId="0" fontId="8" fillId="0" borderId="20" xfId="0" applyFont="1" applyBorder="1" applyAlignment="1" applyProtection="1">
      <alignment wrapText="1"/>
      <protection hidden="1"/>
    </xf>
    <xf numFmtId="0" fontId="8" fillId="0" borderId="13" xfId="0" applyFont="1" applyBorder="1" applyProtection="1">
      <protection hidden="1"/>
    </xf>
    <xf numFmtId="0" fontId="10" fillId="0" borderId="27" xfId="0" applyFont="1" applyBorder="1" applyProtection="1">
      <protection hidden="1"/>
    </xf>
    <xf numFmtId="0" fontId="10" fillId="4" borderId="1" xfId="0" applyFont="1" applyFill="1" applyBorder="1" applyAlignment="1" applyProtection="1">
      <alignment wrapText="1"/>
      <protection hidden="1"/>
    </xf>
    <xf numFmtId="0" fontId="10" fillId="4" borderId="1" xfId="0" applyFont="1" applyFill="1" applyBorder="1" applyProtection="1">
      <protection hidden="1"/>
    </xf>
    <xf numFmtId="0" fontId="10" fillId="4" borderId="29" xfId="0" applyFont="1" applyFill="1" applyBorder="1" applyProtection="1">
      <protection hidden="1"/>
    </xf>
    <xf numFmtId="0" fontId="12" fillId="0" borderId="19" xfId="0" applyFont="1" applyBorder="1" applyAlignment="1" applyProtection="1">
      <alignment horizontal="right" wrapText="1"/>
      <protection hidden="1"/>
    </xf>
    <xf numFmtId="0" fontId="12" fillId="0" borderId="0" xfId="0" applyFont="1" applyAlignment="1" applyProtection="1">
      <alignment horizontal="right" wrapText="1"/>
      <protection hidden="1"/>
    </xf>
    <xf numFmtId="0" fontId="7" fillId="0" borderId="0" xfId="0" applyFont="1" applyProtection="1">
      <protection hidden="1"/>
    </xf>
    <xf numFmtId="0" fontId="6" fillId="0" borderId="21" xfId="0" applyFont="1" applyBorder="1" applyProtection="1">
      <protection hidden="1"/>
    </xf>
    <xf numFmtId="0" fontId="6" fillId="0" borderId="22" xfId="0" applyFont="1" applyBorder="1" applyProtection="1">
      <protection hidden="1"/>
    </xf>
    <xf numFmtId="0" fontId="6" fillId="0" borderId="23" xfId="0" applyFont="1" applyBorder="1" applyProtection="1">
      <protection hidden="1"/>
    </xf>
    <xf numFmtId="0" fontId="4" fillId="4" borderId="1" xfId="0" applyFont="1" applyFill="1" applyBorder="1" applyAlignment="1" applyProtection="1">
      <alignment wrapText="1"/>
      <protection hidden="1"/>
    </xf>
    <xf numFmtId="0" fontId="4" fillId="0" borderId="27" xfId="0" applyFont="1" applyBorder="1" applyAlignment="1" applyProtection="1">
      <alignment wrapText="1"/>
      <protection hidden="1"/>
    </xf>
    <xf numFmtId="0" fontId="4" fillId="4" borderId="29" xfId="0" applyFont="1" applyFill="1" applyBorder="1" applyAlignment="1" applyProtection="1">
      <alignment wrapText="1"/>
      <protection hidden="1"/>
    </xf>
    <xf numFmtId="0" fontId="4" fillId="5" borderId="1" xfId="0" applyFont="1" applyFill="1" applyBorder="1" applyProtection="1">
      <protection hidden="1"/>
    </xf>
    <xf numFmtId="0" fontId="1" fillId="4" borderId="0" xfId="0" applyFont="1" applyFill="1"/>
    <xf numFmtId="0" fontId="1" fillId="6" borderId="0" xfId="0" applyFont="1" applyFill="1"/>
    <xf numFmtId="0" fontId="1" fillId="2" borderId="0" xfId="0" applyFont="1" applyFill="1"/>
    <xf numFmtId="0" fontId="1" fillId="7" borderId="0" xfId="0" applyFont="1" applyFill="1"/>
    <xf numFmtId="0" fontId="1" fillId="8" borderId="0" xfId="0" applyFont="1" applyFill="1"/>
    <xf numFmtId="0" fontId="12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49" fontId="1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4" fillId="3" borderId="1" xfId="0" applyFont="1" applyFill="1" applyBorder="1" applyAlignment="1" applyProtection="1">
      <alignment horizontal="left"/>
      <protection locked="0" hidden="1"/>
    </xf>
    <xf numFmtId="0" fontId="5" fillId="0" borderId="24" xfId="0" applyFont="1" applyBorder="1" applyAlignment="1" applyProtection="1">
      <alignment horizontal="left" wrapText="1"/>
      <protection hidden="1"/>
    </xf>
    <xf numFmtId="0" fontId="5" fillId="0" borderId="25" xfId="0" applyFont="1" applyBorder="1" applyAlignment="1" applyProtection="1">
      <alignment horizontal="left" wrapText="1"/>
      <protection hidden="1"/>
    </xf>
    <xf numFmtId="0" fontId="5" fillId="0" borderId="26" xfId="0" applyFont="1" applyBorder="1" applyAlignment="1" applyProtection="1">
      <alignment horizontal="left" wrapText="1"/>
      <protection hidden="1"/>
    </xf>
    <xf numFmtId="0" fontId="9" fillId="0" borderId="1" xfId="0" applyFont="1" applyBorder="1" applyAlignment="1" applyProtection="1">
      <alignment horizontal="left"/>
      <protection hidden="1"/>
    </xf>
    <xf numFmtId="165" fontId="4" fillId="4" borderId="27" xfId="2" applyNumberFormat="1" applyFont="1" applyFill="1" applyBorder="1" applyAlignment="1" applyProtection="1">
      <alignment horizontal="right"/>
      <protection hidden="1"/>
    </xf>
    <xf numFmtId="165" fontId="4" fillId="4" borderId="1" xfId="2" applyNumberFormat="1" applyFont="1" applyFill="1" applyBorder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5" fillId="0" borderId="6" xfId="0" applyFont="1" applyBorder="1" applyAlignment="1" applyProtection="1">
      <alignment horizontal="left"/>
      <protection hidden="1"/>
    </xf>
    <xf numFmtId="0" fontId="9" fillId="0" borderId="7" xfId="0" applyFont="1" applyBorder="1" applyAlignment="1" applyProtection="1">
      <alignment horizontal="left"/>
      <protection hidden="1"/>
    </xf>
    <xf numFmtId="0" fontId="9" fillId="0" borderId="8" xfId="0" applyFont="1" applyBorder="1" applyAlignment="1" applyProtection="1">
      <alignment horizontal="left"/>
      <protection hidden="1"/>
    </xf>
    <xf numFmtId="0" fontId="9" fillId="0" borderId="9" xfId="0" applyFont="1" applyBorder="1" applyAlignment="1" applyProtection="1">
      <alignment horizontal="left"/>
      <protection hidden="1"/>
    </xf>
    <xf numFmtId="0" fontId="9" fillId="0" borderId="10" xfId="0" applyFont="1" applyBorder="1" applyAlignment="1" applyProtection="1">
      <alignment horizontal="left"/>
      <protection hidden="1"/>
    </xf>
    <xf numFmtId="0" fontId="9" fillId="0" borderId="11" xfId="0" applyFont="1" applyBorder="1" applyAlignment="1" applyProtection="1">
      <alignment horizontal="left"/>
      <protection hidden="1"/>
    </xf>
    <xf numFmtId="0" fontId="4" fillId="2" borderId="12" xfId="0" applyFont="1" applyFill="1" applyBorder="1" applyAlignment="1" applyProtection="1">
      <alignment horizontal="left"/>
      <protection locked="0" hidden="1"/>
    </xf>
    <xf numFmtId="0" fontId="4" fillId="2" borderId="13" xfId="0" applyFont="1" applyFill="1" applyBorder="1" applyAlignment="1" applyProtection="1">
      <alignment horizontal="left"/>
      <protection locked="0" hidden="1"/>
    </xf>
    <xf numFmtId="0" fontId="4" fillId="2" borderId="14" xfId="0" applyFont="1" applyFill="1" applyBorder="1" applyAlignment="1" applyProtection="1">
      <alignment horizontal="left"/>
      <protection locked="0" hidden="1"/>
    </xf>
    <xf numFmtId="0" fontId="4" fillId="2" borderId="15" xfId="0" applyFont="1" applyFill="1" applyBorder="1" applyAlignment="1" applyProtection="1">
      <alignment horizontal="left"/>
      <protection locked="0" hidden="1"/>
    </xf>
    <xf numFmtId="0" fontId="4" fillId="2" borderId="16" xfId="0" applyFont="1" applyFill="1" applyBorder="1" applyAlignment="1" applyProtection="1">
      <alignment horizontal="left"/>
      <protection locked="0"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0" fontId="11" fillId="0" borderId="27" xfId="0" applyFont="1" applyBorder="1" applyAlignment="1" applyProtection="1">
      <alignment horizontal="right"/>
      <protection hidden="1"/>
    </xf>
    <xf numFmtId="0" fontId="11" fillId="0" borderId="1" xfId="0" applyFont="1" applyBorder="1" applyAlignment="1" applyProtection="1">
      <alignment horizontal="right"/>
      <protection hidden="1"/>
    </xf>
    <xf numFmtId="0" fontId="4" fillId="4" borderId="15" xfId="0" applyFont="1" applyFill="1" applyBorder="1" applyAlignment="1" applyProtection="1">
      <alignment horizontal="left"/>
      <protection locked="0" hidden="1"/>
    </xf>
    <xf numFmtId="0" fontId="4" fillId="4" borderId="13" xfId="0" applyFont="1" applyFill="1" applyBorder="1" applyAlignment="1" applyProtection="1">
      <alignment horizontal="left"/>
      <protection locked="0" hidden="1"/>
    </xf>
    <xf numFmtId="0" fontId="4" fillId="4" borderId="16" xfId="0" applyFont="1" applyFill="1" applyBorder="1" applyAlignment="1" applyProtection="1">
      <alignment horizontal="left"/>
      <protection locked="0" hidden="1"/>
    </xf>
    <xf numFmtId="0" fontId="4" fillId="3" borderId="15" xfId="0" applyFont="1" applyFill="1" applyBorder="1" applyAlignment="1" applyProtection="1">
      <alignment horizontal="left"/>
      <protection locked="0" hidden="1"/>
    </xf>
    <xf numFmtId="0" fontId="4" fillId="3" borderId="14" xfId="0" applyFont="1" applyFill="1" applyBorder="1" applyAlignment="1" applyProtection="1">
      <alignment horizontal="left"/>
      <protection locked="0" hidden="1"/>
    </xf>
    <xf numFmtId="0" fontId="2" fillId="0" borderId="0" xfId="0" applyFont="1" applyAlignment="1">
      <alignment horizontal="center"/>
    </xf>
    <xf numFmtId="164" fontId="7" fillId="2" borderId="1" xfId="2" applyFont="1" applyFill="1" applyBorder="1" applyAlignment="1" applyProtection="1">
      <alignment horizontal="right"/>
      <protection locked="0" hidden="1"/>
    </xf>
    <xf numFmtId="4" fontId="7" fillId="2" borderId="1" xfId="0" applyNumberFormat="1" applyFont="1" applyFill="1" applyBorder="1" applyAlignment="1" applyProtection="1">
      <alignment horizontal="right"/>
      <protection locked="0" hidden="1"/>
    </xf>
    <xf numFmtId="0" fontId="8" fillId="0" borderId="19" xfId="0" applyFont="1" applyBorder="1" applyAlignment="1" applyProtection="1">
      <alignment horizontal="right" wrapText="1"/>
      <protection hidden="1"/>
    </xf>
    <xf numFmtId="0" fontId="8" fillId="0" borderId="0" xfId="0" applyFont="1" applyAlignment="1" applyProtection="1">
      <alignment horizontal="right" wrapText="1"/>
      <protection hidden="1"/>
    </xf>
    <xf numFmtId="0" fontId="8" fillId="0" borderId="28" xfId="0" applyFont="1" applyBorder="1" applyAlignment="1" applyProtection="1">
      <alignment horizontal="right" wrapText="1"/>
      <protection hidden="1"/>
    </xf>
    <xf numFmtId="7" fontId="4" fillId="4" borderId="1" xfId="1" applyNumberFormat="1" applyFont="1" applyFill="1" applyBorder="1" applyAlignment="1" applyProtection="1">
      <alignment horizontal="right"/>
      <protection hidden="1"/>
    </xf>
    <xf numFmtId="4" fontId="7" fillId="2" borderId="2" xfId="0" applyNumberFormat="1" applyFont="1" applyFill="1" applyBorder="1" applyAlignment="1" applyProtection="1">
      <alignment horizontal="right"/>
      <protection locked="0" hidden="1"/>
    </xf>
    <xf numFmtId="4" fontId="7" fillId="2" borderId="3" xfId="0" applyNumberFormat="1" applyFont="1" applyFill="1" applyBorder="1" applyAlignment="1" applyProtection="1">
      <alignment horizontal="right"/>
      <protection locked="0" hidden="1"/>
    </xf>
    <xf numFmtId="164" fontId="7" fillId="2" borderId="2" xfId="2" applyFont="1" applyFill="1" applyBorder="1" applyAlignment="1" applyProtection="1">
      <alignment horizontal="right"/>
      <protection locked="0" hidden="1"/>
    </xf>
    <xf numFmtId="164" fontId="7" fillId="2" borderId="3" xfId="2" applyFont="1" applyFill="1" applyBorder="1" applyAlignment="1" applyProtection="1">
      <alignment horizontal="right"/>
      <protection locked="0" hidden="1"/>
    </xf>
    <xf numFmtId="0" fontId="8" fillId="0" borderId="7" xfId="0" applyFont="1" applyBorder="1" applyAlignment="1" applyProtection="1">
      <alignment horizontal="left" wrapText="1"/>
      <protection hidden="1"/>
    </xf>
    <xf numFmtId="0" fontId="8" fillId="0" borderId="8" xfId="0" applyFont="1" applyBorder="1" applyAlignment="1" applyProtection="1">
      <alignment horizontal="left" wrapText="1"/>
      <protection hidden="1"/>
    </xf>
    <xf numFmtId="0" fontId="8" fillId="0" borderId="11" xfId="0" applyFont="1" applyBorder="1" applyAlignment="1" applyProtection="1">
      <alignment horizontal="left" wrapText="1"/>
      <protection hidden="1"/>
    </xf>
    <xf numFmtId="0" fontId="7" fillId="4" borderId="27" xfId="0" applyFont="1" applyFill="1" applyBorder="1" applyAlignment="1" applyProtection="1">
      <alignment horizontal="right" wrapText="1"/>
      <protection hidden="1"/>
    </xf>
    <xf numFmtId="0" fontId="7" fillId="4" borderId="1" xfId="0" applyFont="1" applyFill="1" applyBorder="1" applyAlignment="1" applyProtection="1">
      <alignment horizontal="right" wrapText="1"/>
      <protection hidden="1"/>
    </xf>
    <xf numFmtId="2" fontId="4" fillId="4" borderId="1" xfId="0" applyNumberFormat="1" applyFont="1" applyFill="1" applyBorder="1" applyAlignment="1" applyProtection="1">
      <alignment horizontal="right" wrapText="1"/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8" fillId="0" borderId="13" xfId="0" applyFont="1" applyBorder="1" applyAlignment="1" applyProtection="1">
      <alignment horizontal="left"/>
      <protection hidden="1"/>
    </xf>
    <xf numFmtId="0" fontId="8" fillId="4" borderId="1" xfId="0" applyFont="1" applyFill="1" applyBorder="1" applyAlignment="1" applyProtection="1">
      <alignment horizontal="center" wrapText="1"/>
      <protection hidden="1"/>
    </xf>
    <xf numFmtId="0" fontId="7" fillId="2" borderId="19" xfId="0" applyFont="1" applyFill="1" applyBorder="1" applyAlignment="1" applyProtection="1">
      <alignment horizontal="left"/>
      <protection locked="0" hidden="1"/>
    </xf>
    <xf numFmtId="0" fontId="7" fillId="2" borderId="0" xfId="0" applyFont="1" applyFill="1" applyAlignment="1" applyProtection="1">
      <alignment horizontal="left"/>
      <protection locked="0" hidden="1"/>
    </xf>
    <xf numFmtId="0" fontId="7" fillId="2" borderId="20" xfId="0" applyFont="1" applyFill="1" applyBorder="1" applyAlignment="1" applyProtection="1">
      <alignment horizontal="left"/>
      <protection locked="0" hidden="1"/>
    </xf>
    <xf numFmtId="0" fontId="7" fillId="2" borderId="12" xfId="0" applyFont="1" applyFill="1" applyBorder="1" applyAlignment="1" applyProtection="1">
      <alignment horizontal="left"/>
      <protection locked="0" hidden="1"/>
    </xf>
    <xf numFmtId="0" fontId="7" fillId="2" borderId="13" xfId="0" applyFont="1" applyFill="1" applyBorder="1" applyAlignment="1" applyProtection="1">
      <alignment horizontal="left"/>
      <protection locked="0" hidden="1"/>
    </xf>
    <xf numFmtId="0" fontId="7" fillId="2" borderId="16" xfId="0" applyFont="1" applyFill="1" applyBorder="1" applyAlignment="1" applyProtection="1">
      <alignment horizontal="left"/>
      <protection locked="0" hidden="1"/>
    </xf>
    <xf numFmtId="0" fontId="7" fillId="3" borderId="1" xfId="0" applyFont="1" applyFill="1" applyBorder="1" applyAlignment="1" applyProtection="1">
      <alignment horizontal="left" wrapText="1"/>
      <protection locked="0" hidden="1"/>
    </xf>
    <xf numFmtId="0" fontId="7" fillId="3" borderId="12" xfId="0" applyFont="1" applyFill="1" applyBorder="1" applyAlignment="1" applyProtection="1">
      <alignment horizontal="left"/>
      <protection locked="0" hidden="1"/>
    </xf>
    <xf numFmtId="0" fontId="7" fillId="3" borderId="13" xfId="0" applyFont="1" applyFill="1" applyBorder="1" applyAlignment="1" applyProtection="1">
      <alignment horizontal="left"/>
      <protection locked="0" hidden="1"/>
    </xf>
    <xf numFmtId="0" fontId="7" fillId="3" borderId="14" xfId="0" applyFont="1" applyFill="1" applyBorder="1" applyAlignment="1" applyProtection="1">
      <alignment horizontal="left"/>
      <protection locked="0" hidden="1"/>
    </xf>
    <xf numFmtId="0" fontId="8" fillId="0" borderId="4" xfId="0" applyFont="1" applyBorder="1" applyAlignment="1" applyProtection="1">
      <alignment horizontal="left" wrapText="1"/>
      <protection hidden="1"/>
    </xf>
    <xf numFmtId="0" fontId="8" fillId="0" borderId="5" xfId="0" applyFont="1" applyBorder="1" applyAlignment="1" applyProtection="1">
      <alignment horizontal="left" wrapText="1"/>
      <protection hidden="1"/>
    </xf>
    <xf numFmtId="0" fontId="8" fillId="0" borderId="6" xfId="0" applyFont="1" applyBorder="1" applyAlignment="1" applyProtection="1">
      <alignment horizontal="left" wrapText="1"/>
      <protection hidden="1"/>
    </xf>
  </cellXfs>
  <cellStyles count="3">
    <cellStyle name="Čiarka" xfId="2" builtinId="3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36195</xdr:rowOff>
    </xdr:from>
    <xdr:to>
      <xdr:col>1</xdr:col>
      <xdr:colOff>116078</xdr:colOff>
      <xdr:row>1</xdr:row>
      <xdr:rowOff>613409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76BDD564-55C1-4B78-A356-FA8973EE5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6195"/>
          <a:ext cx="706628" cy="758189"/>
        </a:xfrm>
        <a:prstGeom prst="rect">
          <a:avLst/>
        </a:prstGeom>
      </xdr:spPr>
    </xdr:pic>
    <xdr:clientData/>
  </xdr:twoCellAnchor>
  <xdr:twoCellAnchor editAs="oneCell">
    <xdr:from>
      <xdr:col>1</xdr:col>
      <xdr:colOff>226695</xdr:colOff>
      <xdr:row>0</xdr:row>
      <xdr:rowOff>131445</xdr:rowOff>
    </xdr:from>
    <xdr:to>
      <xdr:col>3</xdr:col>
      <xdr:colOff>773429</xdr:colOff>
      <xdr:row>1</xdr:row>
      <xdr:rowOff>513948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6022A470-E3DA-4E91-97BD-BDA967B36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5" y="131445"/>
          <a:ext cx="2066924" cy="563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K38"/>
  <sheetViews>
    <sheetView showGridLines="0" tabSelected="1" zoomScale="85" zoomScaleNormal="85" zoomScaleSheetLayoutView="100" workbookViewId="0">
      <selection activeCell="A5" sqref="A5:F5"/>
    </sheetView>
  </sheetViews>
  <sheetFormatPr defaultColWidth="0" defaultRowHeight="15" zeroHeight="1" x14ac:dyDescent="0.25"/>
  <cols>
    <col min="1" max="1" width="9.42578125" style="8" bestFit="1" customWidth="1"/>
    <col min="2" max="2" width="13" style="8" customWidth="1"/>
    <col min="3" max="3" width="9.140625" style="8" customWidth="1"/>
    <col min="4" max="4" width="15.140625" style="8" customWidth="1"/>
    <col min="5" max="5" width="10.42578125" style="8" bestFit="1" customWidth="1"/>
    <col min="6" max="7" width="9.85546875" style="8" customWidth="1"/>
    <col min="8" max="8" width="10.5703125" style="8" customWidth="1"/>
    <col min="9" max="9" width="11.5703125" style="8" customWidth="1"/>
    <col min="10" max="10" width="9.140625" style="8" hidden="1" customWidth="1"/>
    <col min="11" max="11" width="12.42578125" style="8" hidden="1" customWidth="1"/>
    <col min="12" max="16384" width="9.140625" style="8" hidden="1"/>
  </cols>
  <sheetData>
    <row r="1" spans="1:9" x14ac:dyDescent="0.25">
      <c r="A1" s="96"/>
      <c r="B1" s="97"/>
      <c r="C1" s="97"/>
      <c r="D1" s="97"/>
      <c r="E1" s="97"/>
      <c r="F1" s="97"/>
      <c r="G1" s="97"/>
      <c r="H1" s="97"/>
      <c r="I1" s="98"/>
    </row>
    <row r="2" spans="1:9" ht="50.25" customHeight="1" thickBot="1" x14ac:dyDescent="0.3">
      <c r="A2" s="99" t="s">
        <v>210</v>
      </c>
      <c r="B2" s="100"/>
      <c r="C2" s="100"/>
      <c r="D2" s="100"/>
      <c r="E2" s="100"/>
      <c r="F2" s="100"/>
      <c r="G2" s="100"/>
      <c r="H2" s="100"/>
      <c r="I2" s="101"/>
    </row>
    <row r="3" spans="1:9" ht="15.75" x14ac:dyDescent="0.25">
      <c r="A3" s="83" t="s">
        <v>0</v>
      </c>
      <c r="B3" s="84"/>
      <c r="C3" s="84"/>
      <c r="D3" s="84"/>
      <c r="E3" s="84"/>
      <c r="F3" s="84"/>
      <c r="G3" s="84"/>
      <c r="H3" s="84"/>
      <c r="I3" s="85"/>
    </row>
    <row r="4" spans="1:9" x14ac:dyDescent="0.25">
      <c r="A4" s="86" t="s">
        <v>1</v>
      </c>
      <c r="B4" s="87"/>
      <c r="C4" s="87"/>
      <c r="D4" s="87"/>
      <c r="E4" s="87"/>
      <c r="F4" s="88"/>
      <c r="G4" s="89" t="s">
        <v>2</v>
      </c>
      <c r="H4" s="87"/>
      <c r="I4" s="90"/>
    </row>
    <row r="5" spans="1:9" x14ac:dyDescent="0.25">
      <c r="A5" s="91"/>
      <c r="B5" s="92"/>
      <c r="C5" s="92"/>
      <c r="D5" s="92"/>
      <c r="E5" s="92"/>
      <c r="F5" s="93"/>
      <c r="G5" s="94"/>
      <c r="H5" s="92"/>
      <c r="I5" s="95"/>
    </row>
    <row r="6" spans="1:9" ht="15.75" thickBot="1" x14ac:dyDescent="0.3">
      <c r="A6" s="21"/>
      <c r="B6" s="72"/>
      <c r="C6" s="72"/>
      <c r="D6" s="72"/>
      <c r="E6" s="73"/>
      <c r="F6" s="73"/>
      <c r="G6" s="73"/>
      <c r="H6" s="73"/>
      <c r="I6" s="22"/>
    </row>
    <row r="7" spans="1:9" ht="15.75" thickBot="1" x14ac:dyDescent="0.3">
      <c r="A7" s="9"/>
      <c r="B7" s="10"/>
      <c r="C7" s="10"/>
      <c r="D7" s="10"/>
      <c r="E7" s="11"/>
      <c r="F7" s="11"/>
      <c r="G7" s="11"/>
      <c r="H7" s="11"/>
      <c r="I7" s="12"/>
    </row>
    <row r="8" spans="1:9" ht="15.75" x14ac:dyDescent="0.25">
      <c r="A8" s="83" t="s">
        <v>3</v>
      </c>
      <c r="B8" s="84"/>
      <c r="C8" s="84"/>
      <c r="D8" s="84"/>
      <c r="E8" s="84"/>
      <c r="F8" s="84"/>
      <c r="G8" s="84"/>
      <c r="H8" s="84"/>
      <c r="I8" s="85"/>
    </row>
    <row r="9" spans="1:9" x14ac:dyDescent="0.25">
      <c r="A9" s="86" t="s">
        <v>4</v>
      </c>
      <c r="B9" s="87"/>
      <c r="C9" s="87"/>
      <c r="D9" s="88"/>
      <c r="E9" s="13" t="s">
        <v>5</v>
      </c>
      <c r="F9" s="89" t="s">
        <v>6</v>
      </c>
      <c r="G9" s="87"/>
      <c r="H9" s="87"/>
      <c r="I9" s="90"/>
    </row>
    <row r="10" spans="1:9" x14ac:dyDescent="0.25">
      <c r="A10" s="91"/>
      <c r="B10" s="92"/>
      <c r="C10" s="92"/>
      <c r="D10" s="93"/>
      <c r="E10" s="18"/>
      <c r="F10" s="94"/>
      <c r="G10" s="92"/>
      <c r="H10" s="92"/>
      <c r="I10" s="95"/>
    </row>
    <row r="11" spans="1:9" x14ac:dyDescent="0.25">
      <c r="A11" s="86" t="s">
        <v>7</v>
      </c>
      <c r="B11" s="87"/>
      <c r="C11" s="87"/>
      <c r="D11" s="88"/>
      <c r="E11" s="89" t="s">
        <v>8</v>
      </c>
      <c r="F11" s="88"/>
      <c r="G11" s="89" t="s">
        <v>9</v>
      </c>
      <c r="H11" s="87"/>
      <c r="I11" s="90"/>
    </row>
    <row r="12" spans="1:9" x14ac:dyDescent="0.25">
      <c r="A12" s="91"/>
      <c r="B12" s="92"/>
      <c r="C12" s="92"/>
      <c r="D12" s="93"/>
      <c r="E12" s="107"/>
      <c r="F12" s="108"/>
      <c r="G12" s="104" t="str">
        <f>IF(E12&gt;0,VLOOKUP(E12,legenda!D:E,2,0),"")</f>
        <v/>
      </c>
      <c r="H12" s="105"/>
      <c r="I12" s="106"/>
    </row>
    <row r="13" spans="1:9" ht="15.75" thickBot="1" x14ac:dyDescent="0.3">
      <c r="A13" s="14"/>
      <c r="B13" s="15"/>
      <c r="C13" s="15"/>
      <c r="D13" s="15"/>
      <c r="E13" s="16"/>
      <c r="F13" s="16"/>
      <c r="G13" s="16"/>
      <c r="H13" s="16"/>
      <c r="I13" s="17"/>
    </row>
    <row r="14" spans="1:9" ht="15.75" thickBot="1" x14ac:dyDescent="0.3">
      <c r="A14" s="21"/>
      <c r="B14" s="72"/>
      <c r="C14" s="72"/>
      <c r="D14" s="72"/>
      <c r="E14" s="72"/>
      <c r="F14" s="72"/>
      <c r="G14" s="72"/>
      <c r="H14" s="72"/>
      <c r="I14" s="22"/>
    </row>
    <row r="15" spans="1:9" ht="15.75" x14ac:dyDescent="0.25">
      <c r="A15" s="77" t="s">
        <v>10</v>
      </c>
      <c r="B15" s="78"/>
      <c r="C15" s="78"/>
      <c r="D15" s="78"/>
      <c r="E15" s="78"/>
      <c r="F15" s="78"/>
      <c r="G15" s="78"/>
      <c r="H15" s="78"/>
      <c r="I15" s="79"/>
    </row>
    <row r="16" spans="1:9" x14ac:dyDescent="0.25">
      <c r="A16" s="20"/>
      <c r="B16" s="80" t="s">
        <v>11</v>
      </c>
      <c r="C16" s="80"/>
      <c r="D16" s="80"/>
      <c r="E16" s="80"/>
      <c r="F16" s="19" t="s">
        <v>12</v>
      </c>
      <c r="G16" s="23"/>
      <c r="H16" s="23"/>
      <c r="I16" s="24"/>
    </row>
    <row r="17" spans="1:9" x14ac:dyDescent="0.25">
      <c r="A17" s="25">
        <v>1</v>
      </c>
      <c r="B17" s="76"/>
      <c r="C17" s="76"/>
      <c r="D17" s="76"/>
      <c r="E17" s="76"/>
      <c r="F17" s="26" t="str">
        <f>IF(B17&gt;0,VLOOKUP(B17,legenda!F:G,2,0),"")</f>
        <v/>
      </c>
      <c r="G17" s="23"/>
      <c r="H17" s="74"/>
      <c r="I17" s="24"/>
    </row>
    <row r="18" spans="1:9" x14ac:dyDescent="0.25">
      <c r="A18" s="25">
        <v>2</v>
      </c>
      <c r="B18" s="76"/>
      <c r="C18" s="76"/>
      <c r="D18" s="76"/>
      <c r="E18" s="76"/>
      <c r="F18" s="26" t="str">
        <f>IF(B18&gt;0,VLOOKUP(B18,legenda!F:G,2,0),"")</f>
        <v/>
      </c>
      <c r="G18" s="73"/>
      <c r="H18" s="73"/>
      <c r="I18" s="27"/>
    </row>
    <row r="19" spans="1:9" x14ac:dyDescent="0.25">
      <c r="A19" s="25">
        <v>3</v>
      </c>
      <c r="B19" s="76"/>
      <c r="C19" s="76"/>
      <c r="D19" s="76"/>
      <c r="E19" s="76"/>
      <c r="F19" s="26" t="str">
        <f>IF(B19&gt;0,VLOOKUP(B19,legenda!F:G,2,0),"")</f>
        <v/>
      </c>
      <c r="G19" s="73"/>
      <c r="H19" s="73"/>
      <c r="I19" s="27"/>
    </row>
    <row r="20" spans="1:9" x14ac:dyDescent="0.25">
      <c r="A20" s="25">
        <v>4</v>
      </c>
      <c r="B20" s="76"/>
      <c r="C20" s="76"/>
      <c r="D20" s="76"/>
      <c r="E20" s="76"/>
      <c r="F20" s="26" t="str">
        <f>IF(B20&gt;0,VLOOKUP(B20,legenda!F:G,2,0),"")</f>
        <v/>
      </c>
      <c r="G20" s="73"/>
      <c r="H20" s="73"/>
      <c r="I20" s="27"/>
    </row>
    <row r="21" spans="1:9" x14ac:dyDescent="0.25">
      <c r="A21" s="25">
        <v>5</v>
      </c>
      <c r="B21" s="76"/>
      <c r="C21" s="76"/>
      <c r="D21" s="76"/>
      <c r="E21" s="76"/>
      <c r="F21" s="26" t="str">
        <f>IF(B21&gt;0,VLOOKUP(B21,legenda!F:G,2,0),"")</f>
        <v/>
      </c>
      <c r="G21" s="73"/>
      <c r="H21" s="73"/>
      <c r="I21" s="27"/>
    </row>
    <row r="22" spans="1:9" x14ac:dyDescent="0.25">
      <c r="A22" s="25">
        <v>6</v>
      </c>
      <c r="B22" s="76"/>
      <c r="C22" s="76"/>
      <c r="D22" s="76"/>
      <c r="E22" s="76"/>
      <c r="F22" s="26" t="str">
        <f>IF(B22&gt;0,VLOOKUP(B22,legenda!F:G,2,0),"")</f>
        <v/>
      </c>
      <c r="G22" s="73"/>
      <c r="H22" s="73"/>
      <c r="I22" s="27"/>
    </row>
    <row r="23" spans="1:9" x14ac:dyDescent="0.25">
      <c r="A23" s="25">
        <v>7</v>
      </c>
      <c r="B23" s="76"/>
      <c r="C23" s="76"/>
      <c r="D23" s="76"/>
      <c r="E23" s="76"/>
      <c r="F23" s="26" t="str">
        <f>IF(B23&gt;0,VLOOKUP(B23,legenda!F:G,2,0),"")</f>
        <v/>
      </c>
      <c r="G23" s="73"/>
      <c r="H23" s="73"/>
      <c r="I23" s="27"/>
    </row>
    <row r="24" spans="1:9" x14ac:dyDescent="0.25">
      <c r="A24" s="25">
        <v>8</v>
      </c>
      <c r="B24" s="76"/>
      <c r="C24" s="76"/>
      <c r="D24" s="76"/>
      <c r="E24" s="76"/>
      <c r="F24" s="26" t="str">
        <f>IF(B24&gt;0,VLOOKUP(B24,legenda!F:G,2,0),"")</f>
        <v/>
      </c>
      <c r="G24" s="73"/>
      <c r="H24" s="73"/>
      <c r="I24" s="27"/>
    </row>
    <row r="25" spans="1:9" x14ac:dyDescent="0.25">
      <c r="A25" s="25">
        <v>9</v>
      </c>
      <c r="B25" s="76"/>
      <c r="C25" s="76"/>
      <c r="D25" s="76"/>
      <c r="E25" s="76"/>
      <c r="F25" s="26" t="str">
        <f>IF(B25&gt;0,VLOOKUP(B25,legenda!F:G,2,0),"")</f>
        <v/>
      </c>
      <c r="G25" s="73"/>
      <c r="H25" s="73"/>
      <c r="I25" s="27"/>
    </row>
    <row r="26" spans="1:9" x14ac:dyDescent="0.25">
      <c r="A26" s="25">
        <v>10</v>
      </c>
      <c r="B26" s="76"/>
      <c r="C26" s="76"/>
      <c r="D26" s="76"/>
      <c r="E26" s="76"/>
      <c r="F26" s="26" t="str">
        <f>IF(B26&gt;0,VLOOKUP(B26,legenda!F:G,2,0),"")</f>
        <v/>
      </c>
      <c r="G26" s="73"/>
      <c r="H26" s="73"/>
      <c r="I26" s="27"/>
    </row>
    <row r="27" spans="1:9" x14ac:dyDescent="0.25">
      <c r="A27" s="25">
        <v>11</v>
      </c>
      <c r="B27" s="76"/>
      <c r="C27" s="76"/>
      <c r="D27" s="76"/>
      <c r="E27" s="76"/>
      <c r="F27" s="26" t="str">
        <f>IF(B27&gt;0,VLOOKUP(B27,legenda!F:G,2,0),"")</f>
        <v/>
      </c>
      <c r="G27" s="73"/>
      <c r="H27" s="73"/>
      <c r="I27" s="27"/>
    </row>
    <row r="28" spans="1:9" x14ac:dyDescent="0.25">
      <c r="A28" s="25">
        <v>12</v>
      </c>
      <c r="B28" s="76"/>
      <c r="C28" s="76"/>
      <c r="D28" s="76"/>
      <c r="E28" s="76"/>
      <c r="F28" s="26" t="str">
        <f>IF(B28&gt;0,VLOOKUP(B28,legenda!F:G,2,0),"")</f>
        <v/>
      </c>
      <c r="G28" s="73"/>
      <c r="H28" s="73"/>
      <c r="I28" s="27"/>
    </row>
    <row r="29" spans="1:9" x14ac:dyDescent="0.25">
      <c r="A29" s="25">
        <v>13</v>
      </c>
      <c r="B29" s="76"/>
      <c r="C29" s="76"/>
      <c r="D29" s="76"/>
      <c r="E29" s="76"/>
      <c r="F29" s="26" t="str">
        <f>IF(B29&gt;0,VLOOKUP(B29,legenda!F:G,2,0),"")</f>
        <v/>
      </c>
      <c r="G29" s="73"/>
      <c r="H29" s="73"/>
      <c r="I29" s="27"/>
    </row>
    <row r="30" spans="1:9" x14ac:dyDescent="0.25">
      <c r="A30" s="25">
        <v>14</v>
      </c>
      <c r="B30" s="76"/>
      <c r="C30" s="76"/>
      <c r="D30" s="76"/>
      <c r="E30" s="76"/>
      <c r="F30" s="26" t="str">
        <f>IF(B30&gt;0,VLOOKUP(B30,legenda!F:G,2,0),"")</f>
        <v/>
      </c>
      <c r="G30" s="73"/>
      <c r="H30" s="73"/>
      <c r="I30" s="27"/>
    </row>
    <row r="31" spans="1:9" x14ac:dyDescent="0.25">
      <c r="A31" s="25">
        <v>15</v>
      </c>
      <c r="B31" s="76"/>
      <c r="C31" s="76"/>
      <c r="D31" s="76"/>
      <c r="E31" s="76"/>
      <c r="F31" s="26" t="str">
        <f>IF(B31&gt;0,VLOOKUP(B31,legenda!F:G,2,0),"")</f>
        <v/>
      </c>
      <c r="G31" s="73"/>
      <c r="H31" s="73"/>
      <c r="I31" s="27"/>
    </row>
    <row r="32" spans="1:9" ht="15.75" thickBot="1" x14ac:dyDescent="0.3">
      <c r="A32" s="28"/>
      <c r="B32" s="15"/>
      <c r="C32" s="15"/>
      <c r="D32" s="15"/>
      <c r="E32" s="15"/>
      <c r="F32" s="29"/>
      <c r="G32" s="16"/>
      <c r="H32" s="16"/>
      <c r="I32" s="30"/>
    </row>
    <row r="33" spans="1:9" ht="15.75" thickBot="1" x14ac:dyDescent="0.3">
      <c r="A33" s="28"/>
      <c r="B33" s="29"/>
      <c r="C33" s="29"/>
      <c r="D33" s="29"/>
      <c r="E33" s="29"/>
      <c r="F33" s="16"/>
      <c r="G33" s="16"/>
      <c r="H33" s="16"/>
      <c r="I33" s="30"/>
    </row>
    <row r="34" spans="1:9" ht="15.75" x14ac:dyDescent="0.25">
      <c r="A34" s="77" t="s">
        <v>209</v>
      </c>
      <c r="B34" s="78"/>
      <c r="C34" s="78"/>
      <c r="D34" s="78"/>
      <c r="E34" s="78"/>
      <c r="F34" s="78"/>
      <c r="G34" s="78"/>
      <c r="H34" s="78"/>
      <c r="I34" s="79"/>
    </row>
    <row r="35" spans="1:9" x14ac:dyDescent="0.25">
      <c r="A35" s="81">
        <f>IF('Údaje o prevádzke č. 1'!D18="neoprávnená prevádzka",0,'Údaje o prevádzke č. 1'!E32)+IF('Údaje o prevádzke č. 2'!D18="neoprávnená prevádzka",0,'Údaje o prevádzke č. 2'!E32)+IF('Údaje o prevádzke č. 3'!D18="neoprávnená prevádzka",0,'Údaje o prevádzke č. 3'!E32)+IF('Údaje o prevádzke č. 4'!D18="neoprávnená prevádzka",0,'Údaje o prevádzke č. 4'!E32)+IF('Údaje o prevádzke č. 5'!D18="neoprávnená prevádzka",0,'Údaje o prevádzke č. 5'!E32)+IF('Údaje o prevádzke č. 6'!D18="neoprávnená prevádzka",0,'Údaje o prevádzke č. 6'!E32)+IF('Údaje o prevádzke č. 7'!D18="neoprávnená prevádzka",0,'Údaje o prevádzke č. 7'!E32)+IF('Údaje o prevádzke č. 8'!D18="neoprávnená prevádzka",0,'Údaje o prevádzke č. 8'!E32)+IF('Údaje o prevádzke č. 9'!D18="neoprávnená prevádzka",0,'Údaje o prevádzke č. 9'!E32)+IF('Údaje o prevádzke č. 10'!D18="neoprávnená prevádzka",0,'Údaje o prevádzke č. 10'!E32)</f>
        <v>0</v>
      </c>
      <c r="B35" s="82"/>
      <c r="C35" s="82"/>
      <c r="D35" s="19" t="s">
        <v>13</v>
      </c>
      <c r="E35" s="75"/>
      <c r="F35" s="73"/>
      <c r="G35" s="73"/>
      <c r="H35" s="73"/>
      <c r="I35" s="27"/>
    </row>
    <row r="36" spans="1:9" x14ac:dyDescent="0.25">
      <c r="A36" s="31"/>
      <c r="B36" s="75"/>
      <c r="C36" s="75"/>
      <c r="D36" s="75"/>
      <c r="E36" s="75"/>
      <c r="F36" s="73"/>
      <c r="G36" s="73"/>
      <c r="H36" s="73"/>
      <c r="I36" s="27"/>
    </row>
    <row r="37" spans="1:9" x14ac:dyDescent="0.25">
      <c r="A37" s="102" t="s">
        <v>14</v>
      </c>
      <c r="B37" s="103"/>
      <c r="C37" s="63">
        <v>80.78</v>
      </c>
      <c r="D37" s="19" t="s">
        <v>15</v>
      </c>
      <c r="E37" s="75"/>
      <c r="F37" s="73"/>
      <c r="G37" s="73"/>
      <c r="H37" s="73"/>
      <c r="I37" s="27"/>
    </row>
    <row r="38" spans="1:9" ht="15.75" thickBot="1" x14ac:dyDescent="0.3">
      <c r="A38" s="28"/>
      <c r="B38" s="29"/>
      <c r="C38" s="29"/>
      <c r="D38" s="29"/>
      <c r="E38" s="29"/>
      <c r="F38" s="16"/>
      <c r="G38" s="16"/>
      <c r="H38" s="16"/>
      <c r="I38" s="30"/>
    </row>
  </sheetData>
  <sheetProtection algorithmName="SHA-512" hashValue="a05fyjIheN3tvIOQ9AwzPI6xMJFhLeqU/tHIAhPUuwitVlX1JwK1LtzvCAQ4Yu5e7LydF1YWBXzaZ/r8etC9Ag==" saltValue="36EBfn+kdjMGgqa5p2K8IA==" spinCount="100000" sheet="1" formatCells="0" formatColumns="0" formatRows="0" insertColumns="0" insertRows="0" insertHyperlinks="0" deleteColumns="0" deleteRows="0" selectLockedCells="1" sort="0"/>
  <dataConsolidate>
    <dataRefs count="5">
      <dataRef ref="E34" sheet="Údaje o prevádzke č. 1"/>
      <dataRef ref="E34" sheet="Údaje o prevádzke č. 2"/>
      <dataRef ref="E34" sheet="Údaje o prevádzke č. 3"/>
      <dataRef ref="E34" sheet="Údaje o prevádzke č. 4"/>
      <dataRef ref="E34" sheet="Údaje o prevádzke č. 5"/>
    </dataRefs>
  </dataConsolidate>
  <mergeCells count="38">
    <mergeCell ref="A1:I1"/>
    <mergeCell ref="A2:I2"/>
    <mergeCell ref="A37:B37"/>
    <mergeCell ref="B25:E25"/>
    <mergeCell ref="B26:E26"/>
    <mergeCell ref="B27:E27"/>
    <mergeCell ref="B28:E28"/>
    <mergeCell ref="B29:E29"/>
    <mergeCell ref="B30:E30"/>
    <mergeCell ref="B31:E31"/>
    <mergeCell ref="A5:F5"/>
    <mergeCell ref="G12:I12"/>
    <mergeCell ref="A11:D11"/>
    <mergeCell ref="E11:F11"/>
    <mergeCell ref="G11:I11"/>
    <mergeCell ref="E12:F12"/>
    <mergeCell ref="A3:I3"/>
    <mergeCell ref="A4:F4"/>
    <mergeCell ref="G4:I4"/>
    <mergeCell ref="B17:E17"/>
    <mergeCell ref="B18:E18"/>
    <mergeCell ref="A12:D12"/>
    <mergeCell ref="F10:I10"/>
    <mergeCell ref="G5:I5"/>
    <mergeCell ref="A8:I8"/>
    <mergeCell ref="A9:D9"/>
    <mergeCell ref="A10:D10"/>
    <mergeCell ref="F9:I9"/>
    <mergeCell ref="B24:E24"/>
    <mergeCell ref="A15:I15"/>
    <mergeCell ref="B16:E16"/>
    <mergeCell ref="A34:I34"/>
    <mergeCell ref="A35:C35"/>
    <mergeCell ref="B19:E19"/>
    <mergeCell ref="B20:E20"/>
    <mergeCell ref="B21:E21"/>
    <mergeCell ref="B22:E22"/>
    <mergeCell ref="B23:E23"/>
  </mergeCells>
  <dataValidations count="1">
    <dataValidation type="list" allowBlank="1" showInputMessage="1" showErrorMessage="1" sqref="B36 B38" xr:uid="{00000000-0002-0000-0000-000000000000}">
      <formula1>$G$3:$G$12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Footer>Strana &amp;P</oddFooter>
  </headerFooter>
  <rowBreaks count="1" manualBreakCount="1">
    <brk id="33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legenda!$D$2:$D$80</xm:f>
          </x14:formula1>
          <xm:sqref>E12:F12</xm:sqref>
        </x14:dataValidation>
        <x14:dataValidation type="list" allowBlank="1" showInputMessage="1" showErrorMessage="1" xr:uid="{00000000-0002-0000-0000-000003000000}">
          <x14:formula1>
            <xm:f>legenda!$F$3:$F$23</xm:f>
          </x14:formula1>
          <xm:sqref>B32:B33</xm:sqref>
        </x14:dataValidation>
        <x14:dataValidation type="list" allowBlank="1" showInputMessage="1" showErrorMessage="1" xr:uid="{7E78546A-51F2-4619-AF24-74DB283F3D3E}">
          <x14:formula1>
            <xm:f>legenda!$F$3:$F$18</xm:f>
          </x14:formula1>
          <xm:sqref>B17:E31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E02F-AB80-4805-BE1D-81C292370D67}">
  <sheetPr>
    <pageSetUpPr fitToPage="1"/>
  </sheetPr>
  <dimension ref="A1:L33"/>
  <sheetViews>
    <sheetView showGridLines="0" zoomScaleNormal="100" zoomScaleSheetLayoutView="100" workbookViewId="0">
      <selection activeCell="A3" sqref="A3:D3"/>
    </sheetView>
  </sheetViews>
  <sheetFormatPr defaultColWidth="0" defaultRowHeight="15" zeroHeight="1" x14ac:dyDescent="0.25"/>
  <cols>
    <col min="1" max="2" width="8.85546875" customWidth="1"/>
    <col min="3" max="3" width="9.140625" customWidth="1"/>
    <col min="4" max="4" width="8.85546875" bestFit="1" customWidth="1"/>
    <col min="5" max="5" width="14.140625" bestFit="1" customWidth="1"/>
    <col min="6" max="6" width="12.140625" bestFit="1" customWidth="1"/>
    <col min="7" max="7" width="11.85546875" bestFit="1" customWidth="1"/>
    <col min="8" max="8" width="8.85546875" bestFit="1" customWidth="1"/>
    <col min="9" max="9" width="14.140625" bestFit="1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30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31.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69"/>
      <c r="F29" s="69"/>
      <c r="G29" s="33"/>
      <c r="H29" s="33"/>
      <c r="I29" s="34"/>
    </row>
    <row r="30" spans="1:9" ht="14.45" customHeight="1" x14ac:dyDescent="0.25">
      <c r="A30" s="69"/>
      <c r="B30" s="69"/>
      <c r="C30" s="69"/>
      <c r="D30" s="69"/>
      <c r="E30" s="69"/>
      <c r="F30" s="69"/>
      <c r="G30" s="33"/>
      <c r="H30" s="33"/>
      <c r="I30" s="34"/>
    </row>
    <row r="31" spans="1:9" x14ac:dyDescent="0.25">
      <c r="A31" s="54"/>
      <c r="B31" s="55"/>
      <c r="C31" s="56"/>
      <c r="D31" s="33"/>
      <c r="E31" s="33"/>
      <c r="F31" s="33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0Za61+u2U7wtSE3YE37lVsv5isit85crn9vpVivy/4/tleqBiJZaw1Qfbx3RVkv8KIIxdXpW34BN/qSi2+YSJQ==" saltValue="mlaNo6Ek017mqIt2l06gIg==" spinCount="100000" sheet="1" formatCells="0" formatColumns="0" formatRows="0" insertColumns="0" insertRows="0" insertHyperlinks="0" deleteColumns="0" deleteRows="0" selectLockedCells="1" sort="0"/>
  <mergeCells count="41"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  <mergeCell ref="A17:I17"/>
    <mergeCell ref="A18:C18"/>
    <mergeCell ref="D18:E18"/>
    <mergeCell ref="A20:C20"/>
    <mergeCell ref="B21:C21"/>
    <mergeCell ref="F21:G21"/>
    <mergeCell ref="B22:C22"/>
    <mergeCell ref="F22:G22"/>
    <mergeCell ref="B23:C23"/>
    <mergeCell ref="F23:G23"/>
    <mergeCell ref="B24:C24"/>
    <mergeCell ref="F24:G24"/>
    <mergeCell ref="B28:C28"/>
    <mergeCell ref="F28:G28"/>
    <mergeCell ref="A32:D32"/>
    <mergeCell ref="E32:H32"/>
    <mergeCell ref="B25:C25"/>
    <mergeCell ref="F25:G25"/>
    <mergeCell ref="B26:C26"/>
    <mergeCell ref="F26:G26"/>
    <mergeCell ref="B27:C27"/>
    <mergeCell ref="F27:G27"/>
  </mergeCells>
  <dataValidations count="1">
    <dataValidation type="list" allowBlank="1" showInputMessage="1" showErrorMessage="1" sqref="C31" xr:uid="{A6B50E7D-AA71-4F57-9AB7-C97CD4EE375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2A4E8BA-91D8-4109-B598-9A4825E76F35}">
          <x14:formula1>
            <xm:f>legenda!$H$3:$H$38</xm:f>
          </x14:formula1>
          <xm:sqref>A13:H13</xm:sqref>
        </x14:dataValidation>
        <x14:dataValidation type="list" allowBlank="1" showInputMessage="1" showErrorMessage="1" xr:uid="{91722472-F24B-41C7-A68B-1D3C0718BEF9}">
          <x14:formula1>
            <xm:f>legenda!$F$3:$F$23</xm:f>
          </x14:formula1>
          <xm:sqref>B9</xm:sqref>
        </x14:dataValidation>
        <x14:dataValidation type="list" allowBlank="1" showInputMessage="1" showErrorMessage="1" xr:uid="{75864CF7-4F8C-4784-8BB7-875FCA7383A0}">
          <x14:formula1>
            <xm:f>legenda!$D$2:$D$80</xm:f>
          </x14:formula1>
          <xm:sqref>E3:F3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37E4-D042-4147-A223-5F0B3008E224}">
  <sheetPr>
    <pageSetUpPr fitToPage="1"/>
  </sheetPr>
  <dimension ref="A1:L33"/>
  <sheetViews>
    <sheetView showGridLines="0" zoomScaleNormal="100" zoomScaleSheetLayoutView="100" workbookViewId="0">
      <selection activeCell="A13" sqref="A13:H13"/>
    </sheetView>
  </sheetViews>
  <sheetFormatPr defaultColWidth="0" defaultRowHeight="15" zeroHeight="1" x14ac:dyDescent="0.25"/>
  <cols>
    <col min="1" max="2" width="8.85546875" style="70" customWidth="1"/>
    <col min="3" max="3" width="9.140625" style="70" customWidth="1"/>
    <col min="4" max="4" width="8.85546875" style="70" bestFit="1" customWidth="1"/>
    <col min="5" max="5" width="14.140625" style="70" bestFit="1" customWidth="1"/>
    <col min="6" max="6" width="12.140625" style="70" bestFit="1" customWidth="1"/>
    <col min="7" max="7" width="11.85546875" style="70" bestFit="1" customWidth="1"/>
    <col min="8" max="8" width="8.85546875" style="70" bestFit="1" customWidth="1"/>
    <col min="9" max="9" width="14.140625" style="70" bestFit="1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30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31.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69"/>
      <c r="F29" s="69"/>
      <c r="G29" s="33"/>
      <c r="H29" s="33"/>
      <c r="I29" s="34"/>
    </row>
    <row r="30" spans="1:9" ht="14.45" customHeight="1" x14ac:dyDescent="0.25">
      <c r="A30" s="69"/>
      <c r="B30" s="69"/>
      <c r="C30" s="69"/>
      <c r="D30" s="69"/>
      <c r="E30" s="69"/>
      <c r="F30" s="69"/>
      <c r="G30" s="33"/>
      <c r="H30" s="33"/>
      <c r="I30" s="34"/>
    </row>
    <row r="31" spans="1:9" x14ac:dyDescent="0.25">
      <c r="A31" s="54"/>
      <c r="B31" s="55"/>
      <c r="C31" s="56"/>
      <c r="D31" s="33"/>
      <c r="E31" s="33"/>
      <c r="F31" s="33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UKCsas5Hqs3by1GLRLzv/Yg6wuUp/SRjvY2nzpa+I+fV6Lg3JuuZ3rLIRfYKdihkOb7DsFupSfYGdv8SJW+mgA==" saltValue="fVf78zI1x9HesscOcOtinw==" spinCount="100000" sheet="1" formatCells="0" formatColumns="0" formatRows="0" insertColumns="0" insertRows="0" insertHyperlinks="0" deleteColumns="0" deleteRows="0" selectLockedCells="1" sort="0"/>
  <mergeCells count="41"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  <mergeCell ref="A17:I17"/>
    <mergeCell ref="A18:C18"/>
    <mergeCell ref="D18:E18"/>
    <mergeCell ref="A20:C20"/>
    <mergeCell ref="B21:C21"/>
    <mergeCell ref="F21:G21"/>
    <mergeCell ref="B22:C22"/>
    <mergeCell ref="F22:G22"/>
    <mergeCell ref="B23:C23"/>
    <mergeCell ref="F23:G23"/>
    <mergeCell ref="B24:C24"/>
    <mergeCell ref="F24:G24"/>
    <mergeCell ref="B28:C28"/>
    <mergeCell ref="F28:G28"/>
    <mergeCell ref="A32:D32"/>
    <mergeCell ref="E32:H32"/>
    <mergeCell ref="B25:C25"/>
    <mergeCell ref="F25:G25"/>
    <mergeCell ref="B26:C26"/>
    <mergeCell ref="F26:G26"/>
    <mergeCell ref="B27:C27"/>
    <mergeCell ref="F27:G27"/>
  </mergeCells>
  <dataValidations count="1">
    <dataValidation type="list" allowBlank="1" showInputMessage="1" showErrorMessage="1" sqref="C31" xr:uid="{C234D3EF-C466-4194-93BE-371D83BA975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0C53210-8D7B-4A4E-AC6F-8BE49F4E1A4B}">
          <x14:formula1>
            <xm:f>legenda!$D$2:$D$80</xm:f>
          </x14:formula1>
          <xm:sqref>E3:F3</xm:sqref>
        </x14:dataValidation>
        <x14:dataValidation type="list" allowBlank="1" showInputMessage="1" showErrorMessage="1" xr:uid="{0A1852B7-5C84-43C1-94FF-418C5A4C538C}">
          <x14:formula1>
            <xm:f>legenda!$F$3:$F$23</xm:f>
          </x14:formula1>
          <xm:sqref>B9</xm:sqref>
        </x14:dataValidation>
        <x14:dataValidation type="list" allowBlank="1" showInputMessage="1" showErrorMessage="1" xr:uid="{352C1ED0-7513-41F9-8DDA-5D37A582745E}">
          <x14:formula1>
            <xm:f>legenda!$H$3:$H$38</xm:f>
          </x14:formula1>
          <xm:sqref>A13:H13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D0DEB-D4A0-48A6-B416-7DE40834C72F}">
  <sheetPr>
    <pageSetUpPr fitToPage="1"/>
  </sheetPr>
  <dimension ref="A1:L33"/>
  <sheetViews>
    <sheetView showGridLines="0" zoomScaleNormal="100" zoomScaleSheetLayoutView="100" workbookViewId="0">
      <selection activeCell="A3" sqref="A3:D3"/>
    </sheetView>
  </sheetViews>
  <sheetFormatPr defaultColWidth="0" defaultRowHeight="15" zeroHeight="1" x14ac:dyDescent="0.25"/>
  <cols>
    <col min="1" max="2" width="8.85546875" customWidth="1"/>
    <col min="3" max="3" width="9.140625" customWidth="1"/>
    <col min="4" max="4" width="8.85546875" bestFit="1" customWidth="1"/>
    <col min="5" max="5" width="14.140625" bestFit="1" customWidth="1"/>
    <col min="6" max="6" width="12.140625" bestFit="1" customWidth="1"/>
    <col min="7" max="7" width="11.85546875" bestFit="1" customWidth="1"/>
    <col min="8" max="8" width="8.85546875" bestFit="1" customWidth="1"/>
    <col min="9" max="9" width="14.140625" bestFit="1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30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31.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69"/>
      <c r="F29" s="69"/>
      <c r="G29" s="33"/>
      <c r="H29" s="33"/>
      <c r="I29" s="34"/>
    </row>
    <row r="30" spans="1:9" ht="14.45" customHeight="1" x14ac:dyDescent="0.25">
      <c r="A30" s="69"/>
      <c r="B30" s="69"/>
      <c r="C30" s="69"/>
      <c r="D30" s="69"/>
      <c r="E30" s="69"/>
      <c r="F30" s="69"/>
      <c r="G30" s="33"/>
      <c r="H30" s="33"/>
      <c r="I30" s="34"/>
    </row>
    <row r="31" spans="1:9" x14ac:dyDescent="0.25">
      <c r="A31" s="54"/>
      <c r="B31" s="55"/>
      <c r="C31" s="56"/>
      <c r="D31" s="33"/>
      <c r="E31" s="33"/>
      <c r="F31" s="33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Uc3/YJEq4cPryHAQBEPqi9AhsE+CSjitopppn3vDyUIKTAmKc1y6fzbLzPBnzcyUh7IpqepasvpAbXSgz9PFIA==" saltValue="qvjVQqq2Z7wKodAV2wkH2w==" spinCount="100000" sheet="1" formatCells="0" formatColumns="0" formatRows="0" insertColumns="0" insertRows="0" insertHyperlinks="0" deleteColumns="0" deleteRows="0" selectLockedCells="1" sort="0"/>
  <mergeCells count="41"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  <mergeCell ref="A17:I17"/>
    <mergeCell ref="A18:C18"/>
    <mergeCell ref="D18:E18"/>
    <mergeCell ref="A20:C20"/>
    <mergeCell ref="B21:C21"/>
    <mergeCell ref="F21:G21"/>
    <mergeCell ref="B22:C22"/>
    <mergeCell ref="F22:G22"/>
    <mergeCell ref="B23:C23"/>
    <mergeCell ref="F23:G23"/>
    <mergeCell ref="B24:C24"/>
    <mergeCell ref="F24:G24"/>
    <mergeCell ref="B28:C28"/>
    <mergeCell ref="F28:G28"/>
    <mergeCell ref="A32:D32"/>
    <mergeCell ref="E32:H32"/>
    <mergeCell ref="B25:C25"/>
    <mergeCell ref="F25:G25"/>
    <mergeCell ref="B26:C26"/>
    <mergeCell ref="F26:G26"/>
    <mergeCell ref="B27:C27"/>
    <mergeCell ref="F27:G27"/>
  </mergeCells>
  <dataValidations count="1">
    <dataValidation type="list" allowBlank="1" showInputMessage="1" showErrorMessage="1" sqref="C31" xr:uid="{4F5FAB8F-8E4B-4C3D-B925-CF9D88A5C4B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B2F90FA-6167-4F9B-98F2-D350FF5DAB06}">
          <x14:formula1>
            <xm:f>legenda!$H$3:$H$38</xm:f>
          </x14:formula1>
          <xm:sqref>A13:H13</xm:sqref>
        </x14:dataValidation>
        <x14:dataValidation type="list" allowBlank="1" showInputMessage="1" showErrorMessage="1" xr:uid="{848965B6-58FC-4FFF-9D87-4C7B3C5454CF}">
          <x14:formula1>
            <xm:f>legenda!$F$3:$F$23</xm:f>
          </x14:formula1>
          <xm:sqref>B9</xm:sqref>
        </x14:dataValidation>
        <x14:dataValidation type="list" allowBlank="1" showInputMessage="1" showErrorMessage="1" xr:uid="{2C2863C9-7E3C-406A-8B22-243897C368E8}">
          <x14:formula1>
            <xm:f>legenda!$D$2:$D$80</xm:f>
          </x14:formula1>
          <xm:sqref>E3:F3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1:N81"/>
  <sheetViews>
    <sheetView topLeftCell="D32" workbookViewId="0">
      <selection activeCell="F18" sqref="F18"/>
    </sheetView>
  </sheetViews>
  <sheetFormatPr defaultColWidth="9.140625" defaultRowHeight="11.25" x14ac:dyDescent="0.2"/>
  <cols>
    <col min="1" max="1" width="6.42578125" style="1" bestFit="1" customWidth="1"/>
    <col min="2" max="2" width="20.5703125" style="1" bestFit="1" customWidth="1"/>
    <col min="3" max="3" width="25" style="1" bestFit="1" customWidth="1"/>
    <col min="4" max="4" width="17" style="1" bestFit="1" customWidth="1"/>
    <col min="5" max="5" width="11.85546875" style="1" bestFit="1" customWidth="1"/>
    <col min="6" max="6" width="35.7109375" style="1" bestFit="1" customWidth="1"/>
    <col min="7" max="7" width="11" style="1" customWidth="1"/>
    <col min="8" max="8" width="76.28515625" style="1" bestFit="1" customWidth="1"/>
    <col min="9" max="9" width="13.5703125" style="1" bestFit="1" customWidth="1"/>
    <col min="10" max="10" width="7" style="1" bestFit="1" customWidth="1"/>
    <col min="11" max="11" width="15.42578125" style="1" bestFit="1" customWidth="1"/>
    <col min="12" max="12" width="11.140625" style="1" bestFit="1" customWidth="1"/>
    <col min="13" max="13" width="11.85546875" style="1" bestFit="1" customWidth="1"/>
    <col min="14" max="16384" width="9.140625" style="1"/>
  </cols>
  <sheetData>
    <row r="1" spans="1:14" x14ac:dyDescent="0.2">
      <c r="A1" s="109" t="s">
        <v>16</v>
      </c>
      <c r="B1" s="109"/>
      <c r="C1" s="1" t="s">
        <v>17</v>
      </c>
      <c r="D1" s="1" t="s">
        <v>18</v>
      </c>
      <c r="E1" s="1" t="s">
        <v>19</v>
      </c>
    </row>
    <row r="2" spans="1:14" x14ac:dyDescent="0.2">
      <c r="A2" s="4"/>
      <c r="B2" s="2" t="s">
        <v>20</v>
      </c>
      <c r="C2" s="1" t="s">
        <v>21</v>
      </c>
      <c r="D2" s="1" t="s">
        <v>22</v>
      </c>
      <c r="E2" s="1" t="s">
        <v>23</v>
      </c>
      <c r="F2" s="64" t="s">
        <v>24</v>
      </c>
      <c r="G2" s="65" t="s">
        <v>12</v>
      </c>
      <c r="H2" s="66" t="s">
        <v>25</v>
      </c>
      <c r="I2" s="67" t="s">
        <v>26</v>
      </c>
      <c r="J2" s="68" t="s">
        <v>27</v>
      </c>
      <c r="K2" s="1" t="s">
        <v>28</v>
      </c>
      <c r="L2" s="1" t="s">
        <v>29</v>
      </c>
    </row>
    <row r="3" spans="1:14" ht="56.25" x14ac:dyDescent="0.2">
      <c r="A3" s="5"/>
      <c r="B3" s="2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71" t="s">
        <v>205</v>
      </c>
      <c r="H3" s="1" t="s">
        <v>194</v>
      </c>
      <c r="I3" s="1">
        <v>0.90400000000000003</v>
      </c>
      <c r="J3" s="1" t="s">
        <v>35</v>
      </c>
      <c r="K3" s="3" t="s">
        <v>203</v>
      </c>
      <c r="L3" s="1" t="s">
        <v>201</v>
      </c>
      <c r="M3" s="1" t="s">
        <v>36</v>
      </c>
      <c r="N3" s="3" t="s">
        <v>37</v>
      </c>
    </row>
    <row r="4" spans="1:14" ht="56.25" x14ac:dyDescent="0.2">
      <c r="A4" s="6"/>
      <c r="B4" s="7" t="s">
        <v>38</v>
      </c>
      <c r="C4" s="1" t="s">
        <v>39</v>
      </c>
      <c r="D4" s="1" t="s">
        <v>40</v>
      </c>
      <c r="E4" s="1" t="s">
        <v>33</v>
      </c>
      <c r="F4" s="1" t="s">
        <v>41</v>
      </c>
      <c r="G4" s="71" t="s">
        <v>42</v>
      </c>
      <c r="H4" s="1" t="s">
        <v>195</v>
      </c>
      <c r="I4" s="1">
        <v>0.32900000000000001</v>
      </c>
      <c r="J4" s="1" t="s">
        <v>35</v>
      </c>
      <c r="K4" s="3" t="s">
        <v>203</v>
      </c>
      <c r="L4" s="1" t="s">
        <v>201</v>
      </c>
      <c r="M4" s="1" t="s">
        <v>36</v>
      </c>
      <c r="N4" s="3" t="s">
        <v>37</v>
      </c>
    </row>
    <row r="5" spans="1:14" ht="56.25" x14ac:dyDescent="0.2">
      <c r="C5" s="1" t="s">
        <v>43</v>
      </c>
      <c r="D5" s="1" t="s">
        <v>44</v>
      </c>
      <c r="E5" s="1" t="s">
        <v>45</v>
      </c>
      <c r="F5" s="3" t="s">
        <v>46</v>
      </c>
      <c r="G5" s="71" t="s">
        <v>47</v>
      </c>
      <c r="H5" s="1" t="s">
        <v>196</v>
      </c>
      <c r="I5" s="1">
        <v>0.443</v>
      </c>
      <c r="J5" s="1" t="s">
        <v>35</v>
      </c>
      <c r="K5" s="3" t="s">
        <v>203</v>
      </c>
      <c r="L5" s="1" t="s">
        <v>201</v>
      </c>
      <c r="M5" s="1" t="s">
        <v>36</v>
      </c>
      <c r="N5" s="3" t="s">
        <v>37</v>
      </c>
    </row>
    <row r="6" spans="1:14" ht="56.25" x14ac:dyDescent="0.2">
      <c r="C6" s="1" t="s">
        <v>48</v>
      </c>
      <c r="D6" s="1" t="s">
        <v>49</v>
      </c>
      <c r="E6" s="1" t="s">
        <v>50</v>
      </c>
      <c r="F6" s="1" t="s">
        <v>51</v>
      </c>
      <c r="G6" s="71" t="s">
        <v>52</v>
      </c>
      <c r="H6" s="1" t="s">
        <v>53</v>
      </c>
      <c r="I6" s="1">
        <v>0.443</v>
      </c>
      <c r="J6" s="1" t="s">
        <v>35</v>
      </c>
      <c r="K6" s="3" t="s">
        <v>203</v>
      </c>
      <c r="L6" s="1" t="s">
        <v>201</v>
      </c>
      <c r="M6" s="1" t="s">
        <v>36</v>
      </c>
      <c r="N6" s="3" t="s">
        <v>37</v>
      </c>
    </row>
    <row r="7" spans="1:14" ht="56.25" x14ac:dyDescent="0.2">
      <c r="C7" s="1" t="s">
        <v>54</v>
      </c>
      <c r="D7" s="1" t="s">
        <v>55</v>
      </c>
      <c r="E7" s="1" t="s">
        <v>50</v>
      </c>
      <c r="F7" s="1" t="s">
        <v>56</v>
      </c>
      <c r="G7" s="71" t="s">
        <v>206</v>
      </c>
      <c r="H7" s="1" t="s">
        <v>59</v>
      </c>
      <c r="I7" s="1">
        <v>0.26</v>
      </c>
      <c r="J7" s="3" t="s">
        <v>35</v>
      </c>
      <c r="K7" s="3" t="s">
        <v>203</v>
      </c>
      <c r="L7" s="1" t="s">
        <v>201</v>
      </c>
      <c r="M7" s="1" t="s">
        <v>36</v>
      </c>
      <c r="N7" s="3" t="s">
        <v>37</v>
      </c>
    </row>
    <row r="8" spans="1:14" ht="56.25" x14ac:dyDescent="0.2">
      <c r="D8" s="1" t="s">
        <v>57</v>
      </c>
      <c r="E8" s="1" t="s">
        <v>50</v>
      </c>
      <c r="F8" s="1" t="s">
        <v>58</v>
      </c>
      <c r="G8" s="71" t="s">
        <v>207</v>
      </c>
      <c r="H8" s="1" t="s">
        <v>62</v>
      </c>
      <c r="I8" s="1">
        <v>0.39</v>
      </c>
      <c r="J8" s="1" t="s">
        <v>35</v>
      </c>
      <c r="K8" s="3" t="s">
        <v>203</v>
      </c>
      <c r="L8" s="1" t="s">
        <v>201</v>
      </c>
      <c r="M8" s="1" t="s">
        <v>36</v>
      </c>
      <c r="N8" s="3" t="s">
        <v>37</v>
      </c>
    </row>
    <row r="9" spans="1:14" ht="56.25" x14ac:dyDescent="0.2">
      <c r="D9" s="1" t="s">
        <v>60</v>
      </c>
      <c r="E9" s="1" t="s">
        <v>50</v>
      </c>
      <c r="F9" s="1" t="s">
        <v>61</v>
      </c>
      <c r="G9" s="71" t="s">
        <v>208</v>
      </c>
      <c r="H9" s="1" t="s">
        <v>66</v>
      </c>
      <c r="I9" s="1">
        <v>0.80100000000000005</v>
      </c>
      <c r="J9" s="1" t="s">
        <v>35</v>
      </c>
      <c r="K9" s="3" t="s">
        <v>203</v>
      </c>
      <c r="L9" s="1" t="s">
        <v>201</v>
      </c>
      <c r="M9" s="1" t="s">
        <v>36</v>
      </c>
      <c r="N9" s="3" t="s">
        <v>37</v>
      </c>
    </row>
    <row r="10" spans="1:14" ht="56.25" x14ac:dyDescent="0.2">
      <c r="D10" s="1" t="s">
        <v>63</v>
      </c>
      <c r="E10" s="1" t="s">
        <v>50</v>
      </c>
      <c r="F10" s="1" t="s">
        <v>64</v>
      </c>
      <c r="G10" s="71" t="s">
        <v>65</v>
      </c>
      <c r="H10" s="1" t="s">
        <v>70</v>
      </c>
      <c r="I10" s="1">
        <v>0.64500000000000002</v>
      </c>
      <c r="J10" s="1" t="s">
        <v>35</v>
      </c>
      <c r="K10" s="3" t="s">
        <v>203</v>
      </c>
      <c r="L10" s="1" t="s">
        <v>201</v>
      </c>
      <c r="M10" s="1" t="s">
        <v>36</v>
      </c>
      <c r="N10" s="3" t="s">
        <v>37</v>
      </c>
    </row>
    <row r="11" spans="1:14" ht="56.25" x14ac:dyDescent="0.2">
      <c r="D11" s="1" t="s">
        <v>67</v>
      </c>
      <c r="E11" s="1" t="s">
        <v>33</v>
      </c>
      <c r="F11" s="1" t="s">
        <v>68</v>
      </c>
      <c r="G11" s="71" t="s">
        <v>69</v>
      </c>
      <c r="H11" s="1" t="s">
        <v>75</v>
      </c>
      <c r="I11" s="1">
        <v>0.53800000000000003</v>
      </c>
      <c r="J11" s="1" t="s">
        <v>35</v>
      </c>
      <c r="K11" s="3" t="s">
        <v>203</v>
      </c>
      <c r="L11" s="1" t="s">
        <v>201</v>
      </c>
      <c r="M11" s="1" t="s">
        <v>36</v>
      </c>
      <c r="N11" s="3" t="s">
        <v>37</v>
      </c>
    </row>
    <row r="12" spans="1:14" ht="56.25" x14ac:dyDescent="0.2">
      <c r="D12" s="1" t="s">
        <v>71</v>
      </c>
      <c r="E12" s="1" t="s">
        <v>72</v>
      </c>
      <c r="F12" s="1" t="s">
        <v>73</v>
      </c>
      <c r="G12" s="71" t="s">
        <v>74</v>
      </c>
      <c r="H12" s="1" t="s">
        <v>79</v>
      </c>
      <c r="I12" s="1">
        <v>0.92500000000000004</v>
      </c>
      <c r="J12" s="1" t="s">
        <v>35</v>
      </c>
      <c r="K12" s="3" t="s">
        <v>203</v>
      </c>
      <c r="L12" s="1" t="s">
        <v>201</v>
      </c>
      <c r="M12" s="1" t="s">
        <v>36</v>
      </c>
      <c r="N12" s="3" t="s">
        <v>37</v>
      </c>
    </row>
    <row r="13" spans="1:14" ht="56.25" x14ac:dyDescent="0.2">
      <c r="D13" s="1" t="s">
        <v>76</v>
      </c>
      <c r="E13" s="1" t="s">
        <v>72</v>
      </c>
      <c r="F13" s="3" t="s">
        <v>77</v>
      </c>
      <c r="G13" s="71" t="s">
        <v>78</v>
      </c>
      <c r="H13" s="1" t="s">
        <v>83</v>
      </c>
      <c r="I13" s="1">
        <v>0.26</v>
      </c>
      <c r="J13" s="1" t="s">
        <v>35</v>
      </c>
      <c r="K13" s="3" t="s">
        <v>203</v>
      </c>
      <c r="L13" s="1" t="s">
        <v>201</v>
      </c>
      <c r="M13" s="1" t="s">
        <v>36</v>
      </c>
      <c r="N13" s="3" t="s">
        <v>37</v>
      </c>
    </row>
    <row r="14" spans="1:14" ht="56.25" x14ac:dyDescent="0.2">
      <c r="D14" s="1" t="s">
        <v>80</v>
      </c>
      <c r="E14" s="1" t="s">
        <v>33</v>
      </c>
      <c r="F14" s="3" t="s">
        <v>81</v>
      </c>
      <c r="G14" s="71" t="s">
        <v>82</v>
      </c>
      <c r="H14" s="1" t="s">
        <v>87</v>
      </c>
      <c r="I14" s="1">
        <v>0.26800000000000002</v>
      </c>
      <c r="J14" s="1" t="s">
        <v>35</v>
      </c>
      <c r="K14" s="3" t="s">
        <v>203</v>
      </c>
      <c r="L14" s="1" t="s">
        <v>201</v>
      </c>
      <c r="M14" s="1" t="s">
        <v>36</v>
      </c>
      <c r="N14" s="3" t="s">
        <v>37</v>
      </c>
    </row>
    <row r="15" spans="1:14" ht="56.25" x14ac:dyDescent="0.2">
      <c r="D15" s="1" t="s">
        <v>84</v>
      </c>
      <c r="E15" s="1" t="s">
        <v>72</v>
      </c>
      <c r="F15" s="3" t="s">
        <v>85</v>
      </c>
      <c r="G15" s="71" t="s">
        <v>86</v>
      </c>
      <c r="H15" s="1" t="s">
        <v>92</v>
      </c>
      <c r="I15" s="1">
        <v>0.40300000000000002</v>
      </c>
      <c r="J15" s="1" t="s">
        <v>35</v>
      </c>
      <c r="K15" s="3" t="s">
        <v>203</v>
      </c>
      <c r="L15" s="1" t="s">
        <v>201</v>
      </c>
      <c r="M15" s="1" t="s">
        <v>36</v>
      </c>
      <c r="N15" s="3" t="s">
        <v>37</v>
      </c>
    </row>
    <row r="16" spans="1:14" ht="56.25" x14ac:dyDescent="0.2">
      <c r="D16" s="1" t="s">
        <v>88</v>
      </c>
      <c r="E16" s="1" t="s">
        <v>89</v>
      </c>
      <c r="F16" s="3" t="s">
        <v>90</v>
      </c>
      <c r="G16" s="71" t="s">
        <v>91</v>
      </c>
      <c r="H16" s="1" t="s">
        <v>96</v>
      </c>
      <c r="I16" s="1">
        <v>5.6000000000000001E-2</v>
      </c>
      <c r="J16" s="1" t="s">
        <v>35</v>
      </c>
      <c r="K16" s="3" t="s">
        <v>203</v>
      </c>
      <c r="L16" s="1" t="s">
        <v>201</v>
      </c>
      <c r="M16" s="1" t="s">
        <v>36</v>
      </c>
      <c r="N16" s="3" t="s">
        <v>37</v>
      </c>
    </row>
    <row r="17" spans="4:14" ht="56.25" x14ac:dyDescent="0.2">
      <c r="D17" s="1" t="s">
        <v>93</v>
      </c>
      <c r="E17" s="1" t="s">
        <v>89</v>
      </c>
      <c r="F17" s="3" t="s">
        <v>94</v>
      </c>
      <c r="G17" s="71" t="s">
        <v>95</v>
      </c>
      <c r="H17" s="1" t="s">
        <v>101</v>
      </c>
      <c r="I17" s="1">
        <v>1.8460000000000001</v>
      </c>
      <c r="J17" s="1" t="s">
        <v>35</v>
      </c>
      <c r="K17" s="3" t="s">
        <v>203</v>
      </c>
      <c r="L17" s="1" t="s">
        <v>201</v>
      </c>
      <c r="M17" s="1" t="s">
        <v>36</v>
      </c>
      <c r="N17" s="3" t="s">
        <v>37</v>
      </c>
    </row>
    <row r="18" spans="4:14" ht="56.25" x14ac:dyDescent="0.2">
      <c r="D18" s="1" t="s">
        <v>97</v>
      </c>
      <c r="E18" s="1" t="s">
        <v>98</v>
      </c>
      <c r="F18" s="3" t="s">
        <v>99</v>
      </c>
      <c r="G18" s="71" t="s">
        <v>100</v>
      </c>
      <c r="H18" s="1" t="s">
        <v>103</v>
      </c>
      <c r="I18" s="1">
        <v>11.87</v>
      </c>
      <c r="J18" s="1" t="s">
        <v>35</v>
      </c>
      <c r="K18" s="3" t="s">
        <v>203</v>
      </c>
      <c r="L18" s="1" t="s">
        <v>201</v>
      </c>
      <c r="M18" s="1" t="s">
        <v>36</v>
      </c>
      <c r="N18" s="3" t="s">
        <v>37</v>
      </c>
    </row>
    <row r="19" spans="4:14" ht="56.25" x14ac:dyDescent="0.2">
      <c r="D19" s="1" t="s">
        <v>102</v>
      </c>
      <c r="E19" s="1" t="s">
        <v>89</v>
      </c>
      <c r="H19" s="1" t="s">
        <v>105</v>
      </c>
      <c r="I19" s="1">
        <v>60</v>
      </c>
      <c r="J19" s="1" t="s">
        <v>35</v>
      </c>
      <c r="K19" s="3" t="s">
        <v>203</v>
      </c>
      <c r="L19" s="1" t="s">
        <v>201</v>
      </c>
      <c r="M19" s="1" t="s">
        <v>36</v>
      </c>
      <c r="N19" s="3" t="s">
        <v>37</v>
      </c>
    </row>
    <row r="20" spans="4:14" ht="56.25" x14ac:dyDescent="0.2">
      <c r="D20" s="1" t="s">
        <v>104</v>
      </c>
      <c r="E20" s="1" t="s">
        <v>45</v>
      </c>
      <c r="H20" s="1" t="s">
        <v>107</v>
      </c>
      <c r="I20" s="1">
        <v>6.2</v>
      </c>
      <c r="J20" s="1" t="s">
        <v>35</v>
      </c>
      <c r="K20" s="3" t="s">
        <v>203</v>
      </c>
      <c r="L20" s="1" t="s">
        <v>201</v>
      </c>
      <c r="M20" s="1" t="s">
        <v>36</v>
      </c>
      <c r="N20" s="3" t="s">
        <v>37</v>
      </c>
    </row>
    <row r="21" spans="4:14" ht="56.25" x14ac:dyDescent="0.2">
      <c r="D21" s="1" t="s">
        <v>106</v>
      </c>
      <c r="E21" s="1" t="s">
        <v>23</v>
      </c>
      <c r="H21" s="3" t="s">
        <v>109</v>
      </c>
      <c r="I21" s="1">
        <v>3.3849999999999998E-2</v>
      </c>
      <c r="J21" s="1" t="s">
        <v>35</v>
      </c>
      <c r="K21" s="3" t="s">
        <v>203</v>
      </c>
      <c r="L21" s="1" t="s">
        <v>201</v>
      </c>
      <c r="M21" s="1" t="s">
        <v>36</v>
      </c>
      <c r="N21" s="3" t="s">
        <v>37</v>
      </c>
    </row>
    <row r="22" spans="4:14" ht="56.25" x14ac:dyDescent="0.2">
      <c r="D22" s="1" t="s">
        <v>108</v>
      </c>
      <c r="E22" s="1" t="s">
        <v>45</v>
      </c>
      <c r="H22" s="3" t="s">
        <v>112</v>
      </c>
      <c r="I22" s="1">
        <v>3.3849999999999998E-2</v>
      </c>
      <c r="J22" s="1" t="s">
        <v>35</v>
      </c>
      <c r="K22" s="3" t="s">
        <v>203</v>
      </c>
      <c r="L22" s="1" t="s">
        <v>201</v>
      </c>
      <c r="M22" s="1" t="s">
        <v>36</v>
      </c>
      <c r="N22" s="3" t="s">
        <v>37</v>
      </c>
    </row>
    <row r="23" spans="4:14" ht="56.25" x14ac:dyDescent="0.2">
      <c r="D23" s="1" t="s">
        <v>110</v>
      </c>
      <c r="E23" s="1" t="s">
        <v>111</v>
      </c>
      <c r="H23" s="3" t="s">
        <v>114</v>
      </c>
      <c r="I23" s="1">
        <v>3.3849999999999998E-2</v>
      </c>
      <c r="J23" s="1" t="s">
        <v>35</v>
      </c>
      <c r="K23" s="3" t="s">
        <v>203</v>
      </c>
      <c r="L23" s="1" t="s">
        <v>201</v>
      </c>
      <c r="M23" s="1" t="s">
        <v>36</v>
      </c>
      <c r="N23" s="3" t="s">
        <v>37</v>
      </c>
    </row>
    <row r="24" spans="4:14" ht="56.25" x14ac:dyDescent="0.2">
      <c r="D24" s="1" t="s">
        <v>113</v>
      </c>
      <c r="E24" s="1" t="s">
        <v>98</v>
      </c>
      <c r="H24" s="3" t="s">
        <v>116</v>
      </c>
      <c r="I24" s="1">
        <v>2.2000000000000002</v>
      </c>
      <c r="J24" s="1" t="s">
        <v>35</v>
      </c>
      <c r="K24" s="3" t="s">
        <v>203</v>
      </c>
      <c r="L24" s="1" t="s">
        <v>201</v>
      </c>
      <c r="M24" s="1" t="s">
        <v>36</v>
      </c>
      <c r="N24" s="3" t="s">
        <v>37</v>
      </c>
    </row>
    <row r="25" spans="4:14" ht="56.25" x14ac:dyDescent="0.2">
      <c r="D25" s="1" t="s">
        <v>115</v>
      </c>
      <c r="E25" s="1" t="s">
        <v>98</v>
      </c>
      <c r="H25" s="3" t="s">
        <v>118</v>
      </c>
      <c r="I25" s="1">
        <v>2.2000000000000002</v>
      </c>
      <c r="J25" s="1" t="s">
        <v>35</v>
      </c>
      <c r="K25" s="3" t="s">
        <v>203</v>
      </c>
      <c r="L25" s="1" t="s">
        <v>201</v>
      </c>
      <c r="M25" s="1" t="s">
        <v>36</v>
      </c>
      <c r="N25" s="3" t="s">
        <v>37</v>
      </c>
    </row>
    <row r="26" spans="4:14" ht="56.25" x14ac:dyDescent="0.2">
      <c r="D26" s="1" t="s">
        <v>117</v>
      </c>
      <c r="E26" s="1" t="s">
        <v>98</v>
      </c>
      <c r="H26" s="1" t="s">
        <v>120</v>
      </c>
      <c r="I26" s="1">
        <v>1.4</v>
      </c>
      <c r="J26" s="1" t="s">
        <v>35</v>
      </c>
      <c r="K26" s="3" t="s">
        <v>203</v>
      </c>
      <c r="L26" s="1" t="s">
        <v>201</v>
      </c>
      <c r="M26" s="1" t="s">
        <v>36</v>
      </c>
      <c r="N26" s="3" t="s">
        <v>37</v>
      </c>
    </row>
    <row r="27" spans="4:14" ht="56.25" x14ac:dyDescent="0.2">
      <c r="D27" s="1" t="s">
        <v>119</v>
      </c>
      <c r="E27" s="1" t="s">
        <v>98</v>
      </c>
      <c r="H27" s="3" t="s">
        <v>122</v>
      </c>
      <c r="I27" s="1">
        <v>8.5399999999999991</v>
      </c>
      <c r="J27" s="1" t="s">
        <v>35</v>
      </c>
      <c r="K27" s="3" t="s">
        <v>203</v>
      </c>
      <c r="L27" s="1" t="s">
        <v>201</v>
      </c>
      <c r="M27" s="1" t="s">
        <v>36</v>
      </c>
      <c r="N27" s="3" t="s">
        <v>37</v>
      </c>
    </row>
    <row r="28" spans="4:14" ht="56.25" x14ac:dyDescent="0.2">
      <c r="D28" s="1" t="s">
        <v>121</v>
      </c>
      <c r="E28" s="1" t="s">
        <v>98</v>
      </c>
      <c r="H28" s="1" t="s">
        <v>125</v>
      </c>
      <c r="I28" s="1">
        <v>9.2799999999999994</v>
      </c>
      <c r="J28" s="1" t="s">
        <v>35</v>
      </c>
      <c r="K28" s="3" t="s">
        <v>203</v>
      </c>
      <c r="L28" s="1" t="s">
        <v>201</v>
      </c>
      <c r="M28" s="1" t="s">
        <v>36</v>
      </c>
      <c r="N28" s="3" t="s">
        <v>37</v>
      </c>
    </row>
    <row r="29" spans="4:14" ht="56.25" x14ac:dyDescent="0.2">
      <c r="D29" s="1" t="s">
        <v>123</v>
      </c>
      <c r="E29" s="1" t="s">
        <v>33</v>
      </c>
      <c r="H29" s="1" t="s">
        <v>127</v>
      </c>
      <c r="I29" s="1">
        <v>3.419</v>
      </c>
      <c r="J29" s="3" t="s">
        <v>35</v>
      </c>
      <c r="K29" s="3" t="s">
        <v>203</v>
      </c>
      <c r="L29" s="1" t="s">
        <v>201</v>
      </c>
      <c r="M29" s="1" t="s">
        <v>36</v>
      </c>
      <c r="N29" s="3" t="s">
        <v>37</v>
      </c>
    </row>
    <row r="30" spans="4:14" ht="56.25" x14ac:dyDescent="0.2">
      <c r="D30" s="1" t="s">
        <v>124</v>
      </c>
      <c r="E30" s="1" t="s">
        <v>72</v>
      </c>
      <c r="H30" s="1" t="s">
        <v>197</v>
      </c>
      <c r="I30" s="1">
        <v>13.9</v>
      </c>
      <c r="J30" s="1" t="s">
        <v>35</v>
      </c>
      <c r="K30" s="3" t="s">
        <v>203</v>
      </c>
      <c r="L30" s="1" t="s">
        <v>201</v>
      </c>
      <c r="M30" s="1" t="s">
        <v>36</v>
      </c>
      <c r="N30" s="3" t="s">
        <v>37</v>
      </c>
    </row>
    <row r="31" spans="4:14" ht="56.25" x14ac:dyDescent="0.2">
      <c r="D31" s="1" t="s">
        <v>126</v>
      </c>
      <c r="E31" s="1" t="s">
        <v>111</v>
      </c>
      <c r="H31" s="1" t="s">
        <v>130</v>
      </c>
      <c r="I31" s="1">
        <v>13.9</v>
      </c>
      <c r="J31" s="1" t="s">
        <v>35</v>
      </c>
      <c r="K31" s="3" t="s">
        <v>203</v>
      </c>
      <c r="L31" s="1" t="s">
        <v>201</v>
      </c>
      <c r="M31" s="1" t="s">
        <v>36</v>
      </c>
      <c r="N31" s="3" t="s">
        <v>37</v>
      </c>
    </row>
    <row r="32" spans="4:14" ht="56.25" x14ac:dyDescent="0.2">
      <c r="D32" s="1" t="s">
        <v>128</v>
      </c>
      <c r="E32" s="1" t="s">
        <v>45</v>
      </c>
      <c r="H32" s="1" t="s">
        <v>132</v>
      </c>
      <c r="I32" s="1">
        <v>13.9</v>
      </c>
      <c r="J32" s="1" t="s">
        <v>35</v>
      </c>
      <c r="K32" s="3" t="s">
        <v>203</v>
      </c>
      <c r="L32" s="1" t="s">
        <v>201</v>
      </c>
      <c r="M32" s="1" t="s">
        <v>36</v>
      </c>
      <c r="N32" s="3" t="s">
        <v>37</v>
      </c>
    </row>
    <row r="33" spans="4:14" ht="56.25" x14ac:dyDescent="0.2">
      <c r="D33" s="1" t="s">
        <v>129</v>
      </c>
      <c r="E33" s="1" t="s">
        <v>72</v>
      </c>
      <c r="H33" s="1" t="s">
        <v>134</v>
      </c>
      <c r="I33" s="1">
        <v>0.2</v>
      </c>
      <c r="J33" s="1" t="s">
        <v>35</v>
      </c>
      <c r="K33" s="3" t="s">
        <v>203</v>
      </c>
      <c r="L33" s="1" t="s">
        <v>201</v>
      </c>
      <c r="M33" s="1" t="s">
        <v>36</v>
      </c>
      <c r="N33" s="3" t="s">
        <v>37</v>
      </c>
    </row>
    <row r="34" spans="4:14" ht="56.25" x14ac:dyDescent="0.2">
      <c r="D34" s="1" t="s">
        <v>131</v>
      </c>
      <c r="E34" s="1" t="s">
        <v>33</v>
      </c>
      <c r="H34" s="1" t="s">
        <v>199</v>
      </c>
      <c r="I34" s="1">
        <v>3.9940000000000002</v>
      </c>
      <c r="J34" s="1" t="s">
        <v>35</v>
      </c>
      <c r="K34" s="3" t="s">
        <v>203</v>
      </c>
      <c r="L34" s="1" t="s">
        <v>201</v>
      </c>
      <c r="M34" s="1" t="s">
        <v>36</v>
      </c>
      <c r="N34" s="3" t="s">
        <v>37</v>
      </c>
    </row>
    <row r="35" spans="4:14" ht="56.25" x14ac:dyDescent="0.2">
      <c r="D35" s="1" t="s">
        <v>133</v>
      </c>
      <c r="E35" s="1" t="s">
        <v>50</v>
      </c>
      <c r="H35" s="1" t="s">
        <v>198</v>
      </c>
      <c r="I35" s="1">
        <v>3.9940000000000002</v>
      </c>
      <c r="J35" s="1" t="s">
        <v>35</v>
      </c>
      <c r="K35" s="3" t="s">
        <v>203</v>
      </c>
      <c r="L35" s="1" t="s">
        <v>201</v>
      </c>
      <c r="M35" s="1" t="s">
        <v>36</v>
      </c>
      <c r="N35" s="3" t="s">
        <v>37</v>
      </c>
    </row>
    <row r="36" spans="4:14" ht="56.25" x14ac:dyDescent="0.2">
      <c r="D36" s="1" t="s">
        <v>135</v>
      </c>
      <c r="E36" s="1" t="s">
        <v>72</v>
      </c>
      <c r="H36" s="3" t="s">
        <v>200</v>
      </c>
      <c r="I36" s="1">
        <v>0.31</v>
      </c>
      <c r="J36" s="1" t="s">
        <v>35</v>
      </c>
      <c r="K36" s="3" t="s">
        <v>203</v>
      </c>
      <c r="L36" s="1" t="s">
        <v>201</v>
      </c>
      <c r="M36" s="1" t="s">
        <v>36</v>
      </c>
      <c r="N36" s="3" t="s">
        <v>37</v>
      </c>
    </row>
    <row r="37" spans="4:14" ht="56.25" x14ac:dyDescent="0.2">
      <c r="D37" s="1" t="s">
        <v>136</v>
      </c>
      <c r="E37" s="1" t="s">
        <v>45</v>
      </c>
      <c r="H37" s="1" t="s">
        <v>193</v>
      </c>
      <c r="I37" s="1">
        <v>0.8</v>
      </c>
      <c r="J37" s="1" t="s">
        <v>138</v>
      </c>
      <c r="K37" s="3" t="s">
        <v>204</v>
      </c>
      <c r="L37" s="3" t="s">
        <v>202</v>
      </c>
      <c r="M37" s="3" t="s">
        <v>37</v>
      </c>
      <c r="N37" s="3" t="s">
        <v>36</v>
      </c>
    </row>
    <row r="38" spans="4:14" x14ac:dyDescent="0.2">
      <c r="D38" s="1" t="s">
        <v>137</v>
      </c>
      <c r="E38" s="1" t="s">
        <v>98</v>
      </c>
      <c r="H38" s="3"/>
      <c r="K38" s="3"/>
      <c r="N38" s="3"/>
    </row>
    <row r="39" spans="4:14" x14ac:dyDescent="0.2">
      <c r="D39" s="1" t="s">
        <v>139</v>
      </c>
      <c r="E39" s="1" t="s">
        <v>23</v>
      </c>
      <c r="K39" s="3"/>
      <c r="L39" s="3"/>
      <c r="M39" s="3"/>
      <c r="N39" s="3"/>
    </row>
    <row r="40" spans="4:14" x14ac:dyDescent="0.2">
      <c r="D40" s="1" t="s">
        <v>140</v>
      </c>
      <c r="E40" s="1" t="s">
        <v>72</v>
      </c>
      <c r="K40" s="3"/>
      <c r="L40" s="3"/>
      <c r="M40" s="3"/>
      <c r="N40" s="3"/>
    </row>
    <row r="41" spans="4:14" x14ac:dyDescent="0.2">
      <c r="D41" s="1" t="s">
        <v>141</v>
      </c>
      <c r="E41" s="1" t="s">
        <v>111</v>
      </c>
    </row>
    <row r="42" spans="4:14" x14ac:dyDescent="0.2">
      <c r="D42" s="1" t="s">
        <v>142</v>
      </c>
      <c r="E42" s="1" t="s">
        <v>23</v>
      </c>
    </row>
    <row r="43" spans="4:14" x14ac:dyDescent="0.2">
      <c r="D43" s="1" t="s">
        <v>143</v>
      </c>
      <c r="E43" s="1" t="s">
        <v>111</v>
      </c>
    </row>
    <row r="44" spans="4:14" x14ac:dyDescent="0.2">
      <c r="D44" s="1" t="s">
        <v>144</v>
      </c>
      <c r="E44" s="1" t="s">
        <v>23</v>
      </c>
    </row>
    <row r="45" spans="4:14" x14ac:dyDescent="0.2">
      <c r="D45" s="1" t="s">
        <v>145</v>
      </c>
      <c r="E45" s="1" t="s">
        <v>50</v>
      </c>
    </row>
    <row r="46" spans="4:14" x14ac:dyDescent="0.2">
      <c r="D46" s="1" t="s">
        <v>146</v>
      </c>
      <c r="E46" s="1" t="s">
        <v>89</v>
      </c>
    </row>
    <row r="47" spans="4:14" x14ac:dyDescent="0.2">
      <c r="D47" s="1" t="s">
        <v>147</v>
      </c>
      <c r="E47" s="1" t="s">
        <v>33</v>
      </c>
    </row>
    <row r="48" spans="4:14" x14ac:dyDescent="0.2">
      <c r="D48" s="1" t="s">
        <v>148</v>
      </c>
      <c r="E48" s="1" t="s">
        <v>45</v>
      </c>
    </row>
    <row r="49" spans="4:5" x14ac:dyDescent="0.2">
      <c r="D49" s="1" t="s">
        <v>149</v>
      </c>
      <c r="E49" s="1" t="s">
        <v>23</v>
      </c>
    </row>
    <row r="50" spans="4:5" x14ac:dyDescent="0.2">
      <c r="D50" s="1" t="s">
        <v>150</v>
      </c>
      <c r="E50" s="1" t="s">
        <v>45</v>
      </c>
    </row>
    <row r="51" spans="4:5" x14ac:dyDescent="0.2">
      <c r="D51" s="1" t="s">
        <v>151</v>
      </c>
      <c r="E51" s="1" t="s">
        <v>23</v>
      </c>
    </row>
    <row r="52" spans="4:5" x14ac:dyDescent="0.2">
      <c r="D52" s="1" t="s">
        <v>152</v>
      </c>
      <c r="E52" s="1" t="s">
        <v>23</v>
      </c>
    </row>
    <row r="53" spans="4:5" x14ac:dyDescent="0.2">
      <c r="D53" s="1" t="s">
        <v>153</v>
      </c>
      <c r="E53" s="1" t="s">
        <v>33</v>
      </c>
    </row>
    <row r="54" spans="4:5" x14ac:dyDescent="0.2">
      <c r="D54" s="1" t="s">
        <v>154</v>
      </c>
      <c r="E54" s="1" t="s">
        <v>33</v>
      </c>
    </row>
    <row r="55" spans="4:5" x14ac:dyDescent="0.2">
      <c r="D55" s="1" t="s">
        <v>155</v>
      </c>
      <c r="E55" s="1" t="s">
        <v>98</v>
      </c>
    </row>
    <row r="56" spans="4:5" x14ac:dyDescent="0.2">
      <c r="D56" s="1" t="s">
        <v>156</v>
      </c>
      <c r="E56" s="1" t="s">
        <v>72</v>
      </c>
    </row>
    <row r="57" spans="4:5" x14ac:dyDescent="0.2">
      <c r="D57" s="1" t="s">
        <v>157</v>
      </c>
      <c r="E57" s="1" t="s">
        <v>45</v>
      </c>
    </row>
    <row r="58" spans="4:5" x14ac:dyDescent="0.2">
      <c r="D58" s="1" t="s">
        <v>158</v>
      </c>
      <c r="E58" s="1" t="s">
        <v>50</v>
      </c>
    </row>
    <row r="59" spans="4:5" x14ac:dyDescent="0.2">
      <c r="D59" s="1" t="s">
        <v>159</v>
      </c>
      <c r="E59" s="1" t="s">
        <v>89</v>
      </c>
    </row>
    <row r="60" spans="4:5" x14ac:dyDescent="0.2">
      <c r="D60" s="1" t="s">
        <v>160</v>
      </c>
      <c r="E60" s="1" t="s">
        <v>89</v>
      </c>
    </row>
    <row r="61" spans="4:5" x14ac:dyDescent="0.2">
      <c r="D61" s="1" t="s">
        <v>161</v>
      </c>
      <c r="E61" s="1" t="s">
        <v>45</v>
      </c>
    </row>
    <row r="62" spans="4:5" x14ac:dyDescent="0.2">
      <c r="D62" s="1" t="s">
        <v>162</v>
      </c>
      <c r="E62" s="1" t="s">
        <v>98</v>
      </c>
    </row>
    <row r="63" spans="4:5" x14ac:dyDescent="0.2">
      <c r="D63" s="1" t="s">
        <v>163</v>
      </c>
      <c r="E63" s="1" t="s">
        <v>98</v>
      </c>
    </row>
    <row r="64" spans="4:5" x14ac:dyDescent="0.2">
      <c r="D64" s="1" t="s">
        <v>164</v>
      </c>
      <c r="E64" s="1" t="s">
        <v>45</v>
      </c>
    </row>
    <row r="65" spans="4:5" x14ac:dyDescent="0.2">
      <c r="D65" s="1" t="s">
        <v>165</v>
      </c>
      <c r="E65" s="1" t="s">
        <v>45</v>
      </c>
    </row>
    <row r="66" spans="4:5" x14ac:dyDescent="0.2">
      <c r="D66" s="1" t="s">
        <v>166</v>
      </c>
      <c r="E66" s="1" t="s">
        <v>45</v>
      </c>
    </row>
    <row r="67" spans="4:5" x14ac:dyDescent="0.2">
      <c r="D67" s="1" t="s">
        <v>167</v>
      </c>
      <c r="E67" s="1" t="s">
        <v>111</v>
      </c>
    </row>
    <row r="68" spans="4:5" x14ac:dyDescent="0.2">
      <c r="D68" s="1" t="s">
        <v>168</v>
      </c>
      <c r="E68" s="1" t="s">
        <v>111</v>
      </c>
    </row>
    <row r="69" spans="4:5" x14ac:dyDescent="0.2">
      <c r="D69" s="1" t="s">
        <v>169</v>
      </c>
      <c r="E69" s="1" t="s">
        <v>98</v>
      </c>
    </row>
    <row r="70" spans="4:5" x14ac:dyDescent="0.2">
      <c r="D70" s="1" t="s">
        <v>170</v>
      </c>
      <c r="E70" s="1" t="s">
        <v>23</v>
      </c>
    </row>
    <row r="71" spans="4:5" x14ac:dyDescent="0.2">
      <c r="D71" s="1" t="s">
        <v>171</v>
      </c>
      <c r="E71" s="1" t="s">
        <v>89</v>
      </c>
    </row>
    <row r="72" spans="4:5" x14ac:dyDescent="0.2">
      <c r="D72" s="1" t="s">
        <v>172</v>
      </c>
      <c r="E72" s="1" t="s">
        <v>72</v>
      </c>
    </row>
    <row r="73" spans="4:5" x14ac:dyDescent="0.2">
      <c r="D73" s="1" t="s">
        <v>173</v>
      </c>
      <c r="E73" s="1" t="s">
        <v>72</v>
      </c>
    </row>
    <row r="74" spans="4:5" x14ac:dyDescent="0.2">
      <c r="D74" s="1" t="s">
        <v>174</v>
      </c>
      <c r="E74" s="1" t="s">
        <v>33</v>
      </c>
    </row>
    <row r="75" spans="4:5" x14ac:dyDescent="0.2">
      <c r="D75" s="1" t="s">
        <v>175</v>
      </c>
      <c r="E75" s="1" t="s">
        <v>45</v>
      </c>
    </row>
    <row r="76" spans="4:5" x14ac:dyDescent="0.2">
      <c r="D76" s="1" t="s">
        <v>176</v>
      </c>
      <c r="E76" s="1" t="s">
        <v>111</v>
      </c>
    </row>
    <row r="77" spans="4:5" x14ac:dyDescent="0.2">
      <c r="D77" s="1" t="s">
        <v>177</v>
      </c>
      <c r="E77" s="1" t="s">
        <v>33</v>
      </c>
    </row>
    <row r="78" spans="4:5" x14ac:dyDescent="0.2">
      <c r="D78" s="1" t="s">
        <v>178</v>
      </c>
      <c r="E78" s="1" t="s">
        <v>33</v>
      </c>
    </row>
    <row r="79" spans="4:5" x14ac:dyDescent="0.2">
      <c r="D79" s="1" t="s">
        <v>179</v>
      </c>
      <c r="E79" s="1" t="s">
        <v>33</v>
      </c>
    </row>
    <row r="80" spans="4:5" x14ac:dyDescent="0.2">
      <c r="D80" s="1" t="s">
        <v>180</v>
      </c>
      <c r="E80" s="1" t="s">
        <v>72</v>
      </c>
    </row>
    <row r="81" spans="5:5" x14ac:dyDescent="0.2">
      <c r="E81" s="1" t="s">
        <v>181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0310-E445-4319-B879-D0AE0406F940}">
  <sheetPr>
    <pageSetUpPr fitToPage="1"/>
  </sheetPr>
  <dimension ref="A1:L33"/>
  <sheetViews>
    <sheetView showGridLines="0" zoomScaleNormal="100" zoomScaleSheetLayoutView="100" workbookViewId="0">
      <selection activeCell="A13" sqref="A13:H13"/>
    </sheetView>
  </sheetViews>
  <sheetFormatPr defaultColWidth="0" defaultRowHeight="15" zeroHeight="1" x14ac:dyDescent="0.25"/>
  <cols>
    <col min="1" max="2" width="8.85546875" customWidth="1"/>
    <col min="3" max="3" width="9.140625" customWidth="1"/>
    <col min="4" max="4" width="8.85546875" bestFit="1" customWidth="1"/>
    <col min="5" max="5" width="14.140625" bestFit="1" customWidth="1"/>
    <col min="6" max="6" width="12.140625" bestFit="1" customWidth="1"/>
    <col min="7" max="7" width="11.85546875" bestFit="1" customWidth="1"/>
    <col min="8" max="8" width="8.85546875" bestFit="1" customWidth="1"/>
    <col min="9" max="9" width="13.85546875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30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44.2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33"/>
      <c r="F29" s="33"/>
      <c r="G29" s="33"/>
      <c r="H29" s="33"/>
      <c r="I29" s="34"/>
    </row>
    <row r="30" spans="1:9" x14ac:dyDescent="0.25">
      <c r="A30" s="69"/>
      <c r="B30" s="69"/>
      <c r="C30" s="69"/>
      <c r="D30" s="69"/>
      <c r="E30" s="69"/>
      <c r="F30" s="69"/>
      <c r="G30" s="69"/>
      <c r="H30" s="33"/>
      <c r="I30" s="34"/>
    </row>
    <row r="31" spans="1:9" x14ac:dyDescent="0.25">
      <c r="A31" s="54"/>
      <c r="B31" s="55"/>
      <c r="C31" s="56"/>
      <c r="D31" s="33"/>
      <c r="E31" s="33"/>
      <c r="F31" s="33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3OEzwc/C89vJUzsP3vyDQFGq2403F1CO/rhQER/trbQyEOIe9b+sHVTfH+mC0vtBgPq7oOqThN4sfCP8sAjQfg==" saltValue="+6wGpwYDv8mMgPrH2QmYVA==" spinCount="100000" sheet="1" formatCells="0" formatColumns="0" formatRows="0" insertColumns="0" insertRows="0" insertHyperlinks="0" deleteColumns="0" deleteRows="0" selectLockedCells="1" sort="0"/>
  <mergeCells count="41"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  <mergeCell ref="A17:I17"/>
    <mergeCell ref="A18:C18"/>
    <mergeCell ref="D18:E18"/>
    <mergeCell ref="A20:C20"/>
    <mergeCell ref="B21:C21"/>
    <mergeCell ref="F21:G21"/>
    <mergeCell ref="B22:C22"/>
    <mergeCell ref="F22:G22"/>
    <mergeCell ref="B23:C23"/>
    <mergeCell ref="F23:G23"/>
    <mergeCell ref="B24:C24"/>
    <mergeCell ref="F24:G24"/>
    <mergeCell ref="B28:C28"/>
    <mergeCell ref="F28:G28"/>
    <mergeCell ref="A32:D32"/>
    <mergeCell ref="E32:H32"/>
    <mergeCell ref="B25:C25"/>
    <mergeCell ref="F25:G25"/>
    <mergeCell ref="B26:C26"/>
    <mergeCell ref="F26:G26"/>
    <mergeCell ref="B27:C27"/>
    <mergeCell ref="F27:G27"/>
  </mergeCells>
  <dataValidations count="1">
    <dataValidation type="list" allowBlank="1" showInputMessage="1" showErrorMessage="1" sqref="C31" xr:uid="{8118BB5A-F836-4BD7-B8DF-2E25686B24C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07CCF0-0018-4A9D-A46E-F6734F1859B0}">
          <x14:formula1>
            <xm:f>legenda!$D$2:$D$80</xm:f>
          </x14:formula1>
          <xm:sqref>E3:F3</xm:sqref>
        </x14:dataValidation>
        <x14:dataValidation type="list" allowBlank="1" showInputMessage="1" showErrorMessage="1" xr:uid="{F327980C-4799-4B3F-AC3A-6D51314563C5}">
          <x14:formula1>
            <xm:f>legenda!$F$3:$F$23</xm:f>
          </x14:formula1>
          <xm:sqref>B9</xm:sqref>
        </x14:dataValidation>
        <x14:dataValidation type="list" allowBlank="1" showInputMessage="1" showErrorMessage="1" xr:uid="{0E001D22-99E7-423F-A8E9-0DA03DB09D72}">
          <x14:formula1>
            <xm:f>legenda!$H$3:$H$39</xm:f>
          </x14:formula1>
          <xm:sqref>A13:H13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A1:L33"/>
  <sheetViews>
    <sheetView showGridLines="0" zoomScaleNormal="100" zoomScaleSheetLayoutView="100" workbookViewId="0">
      <selection activeCell="A13" sqref="A13:H13"/>
    </sheetView>
  </sheetViews>
  <sheetFormatPr defaultColWidth="0" defaultRowHeight="15" zeroHeight="1" x14ac:dyDescent="0.25"/>
  <cols>
    <col min="1" max="2" width="8.85546875" customWidth="1"/>
    <col min="3" max="3" width="9.140625" customWidth="1"/>
    <col min="4" max="4" width="8.85546875" bestFit="1" customWidth="1"/>
    <col min="5" max="5" width="14.140625" bestFit="1" customWidth="1"/>
    <col min="6" max="6" width="12.140625" bestFit="1" customWidth="1"/>
    <col min="7" max="7" width="11.85546875" bestFit="1" customWidth="1"/>
    <col min="8" max="8" width="8.85546875" bestFit="1" customWidth="1"/>
    <col min="9" max="9" width="14.140625" bestFit="1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55.5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31.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69"/>
      <c r="F29" s="69"/>
      <c r="G29" s="33"/>
      <c r="H29" s="33"/>
      <c r="I29" s="34"/>
    </row>
    <row r="30" spans="1:9" ht="14.45" customHeight="1" x14ac:dyDescent="0.25">
      <c r="A30" s="69"/>
      <c r="B30" s="69"/>
      <c r="C30" s="69"/>
      <c r="D30" s="69"/>
      <c r="E30" s="69"/>
      <c r="F30" s="69"/>
      <c r="G30" s="33"/>
      <c r="H30" s="33"/>
      <c r="I30" s="34"/>
    </row>
    <row r="31" spans="1:9" x14ac:dyDescent="0.25">
      <c r="A31" s="54"/>
      <c r="B31" s="55"/>
      <c r="C31" s="56"/>
      <c r="D31" s="33"/>
      <c r="E31" s="33"/>
      <c r="F31" s="33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AIivmrbGdQwpiktPkwi+rCalWMqjoZilsWTvqBLn+Cn6rT9SWFsYo0+XIedI3P+rB3ElrDEv3GrzS4rxAwqfng==" saltValue="P8G0TGvQVYyegdqVDuVSTQ==" spinCount="100000" sheet="1" formatCells="0" formatColumns="0" formatRows="0" insertColumns="0" insertRows="0" insertHyperlinks="0" deleteColumns="0" deleteRows="0" selectLockedCells="1" sort="0"/>
  <mergeCells count="41">
    <mergeCell ref="A32:D32"/>
    <mergeCell ref="E32:H32"/>
    <mergeCell ref="B25:C25"/>
    <mergeCell ref="F25:G25"/>
    <mergeCell ref="B26:C26"/>
    <mergeCell ref="F26:G26"/>
    <mergeCell ref="B28:C28"/>
    <mergeCell ref="F28:G28"/>
    <mergeCell ref="B27:C27"/>
    <mergeCell ref="F27:G27"/>
    <mergeCell ref="B22:C22"/>
    <mergeCell ref="F22:G22"/>
    <mergeCell ref="B23:C23"/>
    <mergeCell ref="F23:G23"/>
    <mergeCell ref="B24:C24"/>
    <mergeCell ref="F24:G24"/>
    <mergeCell ref="A17:I17"/>
    <mergeCell ref="A18:C18"/>
    <mergeCell ref="D18:E18"/>
    <mergeCell ref="B21:C21"/>
    <mergeCell ref="F21:G21"/>
    <mergeCell ref="A20:C20"/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</mergeCells>
  <dataValidations count="1">
    <dataValidation type="list" allowBlank="1" showInputMessage="1" showErrorMessage="1" sqref="C31" xr:uid="{00000000-0002-0000-04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1000000}">
          <x14:formula1>
            <xm:f>legenda!$H$3:$H$38</xm:f>
          </x14:formula1>
          <xm:sqref>A13:H13</xm:sqref>
        </x14:dataValidation>
        <x14:dataValidation type="list" allowBlank="1" showInputMessage="1" showErrorMessage="1" xr:uid="{00000000-0002-0000-0400-000002000000}">
          <x14:formula1>
            <xm:f>legenda!$F$3:$F$23</xm:f>
          </x14:formula1>
          <xm:sqref>B9</xm:sqref>
        </x14:dataValidation>
        <x14:dataValidation type="list" allowBlank="1" showInputMessage="1" showErrorMessage="1" xr:uid="{00000000-0002-0000-0400-000003000000}">
          <x14:formula1>
            <xm:f>legenda!$D$2:$D$80</xm:f>
          </x14:formula1>
          <xm:sqref>E3:F3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31192-8363-4688-8E49-D6D2E6DE4BC7}">
  <sheetPr>
    <pageSetUpPr fitToPage="1"/>
  </sheetPr>
  <dimension ref="A1:L33"/>
  <sheetViews>
    <sheetView showGridLines="0" topLeftCell="A12" zoomScaleNormal="100" zoomScaleSheetLayoutView="100" workbookViewId="0">
      <selection activeCell="B24" sqref="B24:C24"/>
    </sheetView>
  </sheetViews>
  <sheetFormatPr defaultColWidth="0" defaultRowHeight="15" zeroHeight="1" x14ac:dyDescent="0.25"/>
  <cols>
    <col min="1" max="2" width="8.85546875" customWidth="1"/>
    <col min="3" max="3" width="9.140625" customWidth="1"/>
    <col min="4" max="4" width="8.85546875" bestFit="1" customWidth="1"/>
    <col min="5" max="5" width="14.140625" bestFit="1" customWidth="1"/>
    <col min="6" max="6" width="12.140625" bestFit="1" customWidth="1"/>
    <col min="7" max="7" width="11.85546875" bestFit="1" customWidth="1"/>
    <col min="8" max="8" width="8.85546875" bestFit="1" customWidth="1"/>
    <col min="9" max="9" width="14.140625" bestFit="1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30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31.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33"/>
      <c r="F29" s="33"/>
      <c r="G29" s="33"/>
      <c r="H29" s="33"/>
      <c r="I29" s="34"/>
    </row>
    <row r="30" spans="1:9" ht="14.45" customHeight="1" x14ac:dyDescent="0.25">
      <c r="A30" s="69"/>
      <c r="B30" s="69"/>
      <c r="C30" s="69"/>
      <c r="D30" s="69"/>
      <c r="E30" s="69"/>
      <c r="F30" s="69"/>
      <c r="G30" s="33"/>
      <c r="H30" s="33"/>
      <c r="I30" s="34"/>
    </row>
    <row r="31" spans="1:9" x14ac:dyDescent="0.25">
      <c r="A31" s="54"/>
      <c r="B31" s="55"/>
      <c r="C31" s="56"/>
      <c r="D31" s="33"/>
      <c r="E31" s="33"/>
      <c r="F31" s="33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S8ckU5BHYEg85WMOHFMrgbvbmPiHZAVRrSxDnWforzWsob/lurS3lSn435wZXjAGYYg3JMzLxwzt0/G3k4yNcQ==" saltValue="C6jQwX+uZLpjx1c4m/eH9Q==" spinCount="100000" sheet="1" formatCells="0" formatColumns="0" formatRows="0" insertColumns="0" insertRows="0" insertHyperlinks="0" deleteColumns="0" deleteRows="0" selectLockedCells="1" sort="0"/>
  <mergeCells count="41"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  <mergeCell ref="A17:I17"/>
    <mergeCell ref="A18:C18"/>
    <mergeCell ref="D18:E18"/>
    <mergeCell ref="A20:C20"/>
    <mergeCell ref="B21:C21"/>
    <mergeCell ref="F21:G21"/>
    <mergeCell ref="B22:C22"/>
    <mergeCell ref="F22:G22"/>
    <mergeCell ref="B23:C23"/>
    <mergeCell ref="F23:G23"/>
    <mergeCell ref="B24:C24"/>
    <mergeCell ref="F24:G24"/>
    <mergeCell ref="B28:C28"/>
    <mergeCell ref="F28:G28"/>
    <mergeCell ref="A32:D32"/>
    <mergeCell ref="E32:H32"/>
    <mergeCell ref="B25:C25"/>
    <mergeCell ref="F25:G25"/>
    <mergeCell ref="B26:C26"/>
    <mergeCell ref="F26:G26"/>
    <mergeCell ref="B27:C27"/>
    <mergeCell ref="F27:G27"/>
  </mergeCells>
  <dataValidations count="1">
    <dataValidation type="list" allowBlank="1" showInputMessage="1" showErrorMessage="1" sqref="C31" xr:uid="{4FA04ADE-0ED9-410F-91D3-F53679B1672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B9F04EF-7795-4043-9303-8AE8BC756A07}">
          <x14:formula1>
            <xm:f>legenda!$D$2:$D$80</xm:f>
          </x14:formula1>
          <xm:sqref>E3:F3</xm:sqref>
        </x14:dataValidation>
        <x14:dataValidation type="list" allowBlank="1" showInputMessage="1" showErrorMessage="1" xr:uid="{8A6218DA-3A90-4723-89FA-5A2EB4FCCB8E}">
          <x14:formula1>
            <xm:f>legenda!$F$3:$F$23</xm:f>
          </x14:formula1>
          <xm:sqref>B9</xm:sqref>
        </x14:dataValidation>
        <x14:dataValidation type="list" allowBlank="1" showInputMessage="1" showErrorMessage="1" xr:uid="{8C6FB4B3-F10F-4689-9C5D-02396E347A2B}">
          <x14:formula1>
            <xm:f>legenda!$H$3:$H$38</xm:f>
          </x14:formula1>
          <xm:sqref>A13:H13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A337-41A7-4338-8827-1E7214A2CC09}">
  <sheetPr>
    <pageSetUpPr fitToPage="1"/>
  </sheetPr>
  <dimension ref="A1:L33"/>
  <sheetViews>
    <sheetView showGridLines="0" zoomScaleNormal="100" zoomScaleSheetLayoutView="100" workbookViewId="0">
      <selection activeCell="A13" sqref="A13:H13"/>
    </sheetView>
  </sheetViews>
  <sheetFormatPr defaultColWidth="0" defaultRowHeight="15" zeroHeight="1" x14ac:dyDescent="0.25"/>
  <cols>
    <col min="1" max="2" width="8.85546875" customWidth="1"/>
    <col min="3" max="3" width="9.140625" customWidth="1"/>
    <col min="4" max="4" width="8.85546875" bestFit="1" customWidth="1"/>
    <col min="5" max="5" width="14.140625" bestFit="1" customWidth="1"/>
    <col min="6" max="6" width="12.140625" bestFit="1" customWidth="1"/>
    <col min="7" max="7" width="11.85546875" bestFit="1" customWidth="1"/>
    <col min="8" max="8" width="8.85546875" bestFit="1" customWidth="1"/>
    <col min="9" max="9" width="14.140625" bestFit="1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30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31.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69"/>
      <c r="F29" s="69"/>
      <c r="G29" s="33"/>
      <c r="H29" s="33"/>
      <c r="I29" s="34"/>
    </row>
    <row r="30" spans="1:9" ht="14.45" customHeight="1" x14ac:dyDescent="0.25">
      <c r="A30" s="69"/>
      <c r="B30" s="69"/>
      <c r="C30" s="69"/>
      <c r="D30" s="69"/>
      <c r="E30" s="69"/>
      <c r="F30" s="69"/>
      <c r="G30" s="33"/>
      <c r="H30" s="33"/>
      <c r="I30" s="34"/>
    </row>
    <row r="31" spans="1:9" x14ac:dyDescent="0.25">
      <c r="A31" s="54"/>
      <c r="B31" s="55"/>
      <c r="C31" s="56"/>
      <c r="D31" s="33"/>
      <c r="E31" s="33"/>
      <c r="F31" s="33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2J542MKdRbxawPuQiSldbxGkVS7lFok7coqD3FKNRGFu7tVdIyac2xSvVlic44LDJXROs2InQw+NbadB2WfTvw==" saltValue="85jAx9om3TPK8X4TgDYo4g==" spinCount="100000" sheet="1" formatCells="0" formatColumns="0" formatRows="0" insertColumns="0" insertRows="0" insertHyperlinks="0" deleteColumns="0" deleteRows="0" selectLockedCells="1" sort="0"/>
  <mergeCells count="41"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  <mergeCell ref="A17:I17"/>
    <mergeCell ref="A18:C18"/>
    <mergeCell ref="D18:E18"/>
    <mergeCell ref="A20:C20"/>
    <mergeCell ref="B21:C21"/>
    <mergeCell ref="F21:G21"/>
    <mergeCell ref="B22:C22"/>
    <mergeCell ref="F22:G22"/>
    <mergeCell ref="B23:C23"/>
    <mergeCell ref="F23:G23"/>
    <mergeCell ref="B24:C24"/>
    <mergeCell ref="F24:G24"/>
    <mergeCell ref="B28:C28"/>
    <mergeCell ref="F28:G28"/>
    <mergeCell ref="A32:D32"/>
    <mergeCell ref="E32:H32"/>
    <mergeCell ref="B25:C25"/>
    <mergeCell ref="F25:G25"/>
    <mergeCell ref="B26:C26"/>
    <mergeCell ref="F26:G26"/>
    <mergeCell ref="B27:C27"/>
    <mergeCell ref="F27:G27"/>
  </mergeCells>
  <dataValidations count="1">
    <dataValidation type="list" allowBlank="1" showInputMessage="1" showErrorMessage="1" sqref="C31" xr:uid="{46B091F1-0AB9-4FB9-AB66-20BE995766A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48F9C29-C71E-4CDA-B193-73431622ECE4}">
          <x14:formula1>
            <xm:f>legenda!$H$3:$H$38</xm:f>
          </x14:formula1>
          <xm:sqref>A13:H13</xm:sqref>
        </x14:dataValidation>
        <x14:dataValidation type="list" allowBlank="1" showInputMessage="1" showErrorMessage="1" xr:uid="{057F494B-7340-472B-91D6-A7B1EFD67CED}">
          <x14:formula1>
            <xm:f>legenda!$F$3:$F$23</xm:f>
          </x14:formula1>
          <xm:sqref>B9</xm:sqref>
        </x14:dataValidation>
        <x14:dataValidation type="list" allowBlank="1" showInputMessage="1" showErrorMessage="1" xr:uid="{942CADD2-30F3-4D42-8A9E-C4B7A5A2CB19}">
          <x14:formula1>
            <xm:f>legenda!$D$2:$D$80</xm:f>
          </x14:formula1>
          <xm:sqref>E3:F3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D05B4-8DC4-474F-9912-1DF49A8817E7}">
  <sheetPr>
    <pageSetUpPr fitToPage="1"/>
  </sheetPr>
  <dimension ref="A1:L33"/>
  <sheetViews>
    <sheetView showGridLines="0" zoomScaleNormal="100" zoomScaleSheetLayoutView="100" workbookViewId="0">
      <selection activeCell="A13" sqref="A13:H13"/>
    </sheetView>
  </sheetViews>
  <sheetFormatPr defaultColWidth="0" defaultRowHeight="15" zeroHeight="1" x14ac:dyDescent="0.25"/>
  <cols>
    <col min="1" max="2" width="8.85546875" customWidth="1"/>
    <col min="3" max="3" width="9.140625" customWidth="1"/>
    <col min="4" max="4" width="8.85546875" bestFit="1" customWidth="1"/>
    <col min="5" max="5" width="14.140625" bestFit="1" customWidth="1"/>
    <col min="6" max="6" width="12.140625" bestFit="1" customWidth="1"/>
    <col min="7" max="7" width="11.85546875" bestFit="1" customWidth="1"/>
    <col min="8" max="8" width="8.85546875" bestFit="1" customWidth="1"/>
    <col min="9" max="9" width="14.140625" bestFit="1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30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31.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69"/>
      <c r="F29" s="69"/>
      <c r="G29" s="33"/>
      <c r="H29" s="33"/>
      <c r="I29" s="34"/>
    </row>
    <row r="30" spans="1:9" ht="14.45" customHeight="1" x14ac:dyDescent="0.25">
      <c r="A30" s="69"/>
      <c r="B30" s="69"/>
      <c r="C30" s="69"/>
      <c r="D30" s="69"/>
      <c r="E30" s="69"/>
      <c r="F30" s="69"/>
      <c r="G30" s="33"/>
      <c r="H30" s="33"/>
      <c r="I30" s="34"/>
    </row>
    <row r="31" spans="1:9" x14ac:dyDescent="0.25">
      <c r="A31" s="69"/>
      <c r="B31" s="69"/>
      <c r="C31" s="69"/>
      <c r="D31" s="69"/>
      <c r="E31" s="69"/>
      <c r="F31" s="69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ukbH23y9JxuDRcu1J//2HKCt5zykq38A79FpIIm7oHoCBc1QFlsbF7j208Ivboi8+J8G5+OyYWNQotYwNqZhDw==" saltValue="a95Ox+wa6Fs27nh0SZANdw==" spinCount="100000" sheet="1" formatCells="0" formatColumns="0" formatRows="0" insertColumns="0" insertRows="0" insertHyperlinks="0" deleteColumns="0" deleteRows="0" selectLockedCells="1" sort="0"/>
  <mergeCells count="41"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  <mergeCell ref="A17:I17"/>
    <mergeCell ref="A18:C18"/>
    <mergeCell ref="D18:E18"/>
    <mergeCell ref="A20:C20"/>
    <mergeCell ref="B21:C21"/>
    <mergeCell ref="F21:G21"/>
    <mergeCell ref="B22:C22"/>
    <mergeCell ref="F22:G22"/>
    <mergeCell ref="B23:C23"/>
    <mergeCell ref="F23:G23"/>
    <mergeCell ref="B24:C24"/>
    <mergeCell ref="F24:G24"/>
    <mergeCell ref="B28:C28"/>
    <mergeCell ref="F28:G28"/>
    <mergeCell ref="A32:D32"/>
    <mergeCell ref="E32:H32"/>
    <mergeCell ref="B25:C25"/>
    <mergeCell ref="F25:G25"/>
    <mergeCell ref="B26:C26"/>
    <mergeCell ref="F26:G26"/>
    <mergeCell ref="B27:C27"/>
    <mergeCell ref="F27:G2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61ADC09-C5D8-4677-8364-E88169E86600}">
          <x14:formula1>
            <xm:f>legenda!$D$2:$D$80</xm:f>
          </x14:formula1>
          <xm:sqref>E3:F3</xm:sqref>
        </x14:dataValidation>
        <x14:dataValidation type="list" allowBlank="1" showInputMessage="1" showErrorMessage="1" xr:uid="{F4702DDD-1559-4EE4-A4AF-FF2D7E3A3E52}">
          <x14:formula1>
            <xm:f>legenda!$F$3:$F$23</xm:f>
          </x14:formula1>
          <xm:sqref>B9</xm:sqref>
        </x14:dataValidation>
        <x14:dataValidation type="list" allowBlank="1" showInputMessage="1" showErrorMessage="1" xr:uid="{DA829ADC-BB31-4D94-9EB1-68B5AEF1595F}">
          <x14:formula1>
            <xm:f>legenda!$H$3:$H$38</xm:f>
          </x14:formula1>
          <xm:sqref>A13:H13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27AE-D67F-4D8D-B80A-C620ABE8DB93}">
  <sheetPr>
    <pageSetUpPr fitToPage="1"/>
  </sheetPr>
  <dimension ref="A1:L33"/>
  <sheetViews>
    <sheetView showGridLines="0" zoomScaleNormal="100" zoomScaleSheetLayoutView="100" workbookViewId="0">
      <selection activeCell="A13" sqref="A13:H13"/>
    </sheetView>
  </sheetViews>
  <sheetFormatPr defaultColWidth="0" defaultRowHeight="15" zeroHeight="1" x14ac:dyDescent="0.25"/>
  <cols>
    <col min="1" max="2" width="8.85546875" customWidth="1"/>
    <col min="3" max="3" width="9.140625" customWidth="1"/>
    <col min="4" max="4" width="8.85546875" bestFit="1" customWidth="1"/>
    <col min="5" max="5" width="14.140625" bestFit="1" customWidth="1"/>
    <col min="6" max="6" width="12.140625" bestFit="1" customWidth="1"/>
    <col min="7" max="7" width="11.85546875" bestFit="1" customWidth="1"/>
    <col min="8" max="8" width="8.85546875" bestFit="1" customWidth="1"/>
    <col min="9" max="9" width="14.140625" bestFit="1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30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31.1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69"/>
      <c r="F29" s="69"/>
      <c r="G29" s="33"/>
      <c r="H29" s="33"/>
      <c r="I29" s="34"/>
    </row>
    <row r="30" spans="1:9" ht="14.45" customHeight="1" x14ac:dyDescent="0.25">
      <c r="A30" s="69"/>
      <c r="B30" s="69"/>
      <c r="C30" s="69"/>
      <c r="D30" s="69"/>
      <c r="E30" s="69"/>
      <c r="F30" s="69"/>
      <c r="G30" s="33"/>
      <c r="H30" s="33"/>
      <c r="I30" s="34"/>
    </row>
    <row r="31" spans="1:9" x14ac:dyDescent="0.25">
      <c r="A31" s="54"/>
      <c r="B31" s="55"/>
      <c r="C31" s="56"/>
      <c r="D31" s="33"/>
      <c r="E31" s="33"/>
      <c r="F31" s="33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JBXObqfUm1dP+7Gepnzd8RnH3bSJzUkR38rN0urrQJa7BOdL0naZanwafVuALwLWLhc2mhKUBZqQKwszVAM35Q==" saltValue="0sW+bfFPnbZkdzJtKg8Tkw==" spinCount="100000" sheet="1" formatCells="0" formatColumns="0" formatRows="0" insertColumns="0" insertRows="0" insertHyperlinks="0" deleteColumns="0" deleteRows="0" selectLockedCells="1" sort="0"/>
  <mergeCells count="41"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  <mergeCell ref="A17:I17"/>
    <mergeCell ref="A18:C18"/>
    <mergeCell ref="D18:E18"/>
    <mergeCell ref="A20:C20"/>
    <mergeCell ref="B21:C21"/>
    <mergeCell ref="F21:G21"/>
    <mergeCell ref="B22:C22"/>
    <mergeCell ref="F22:G22"/>
    <mergeCell ref="B23:C23"/>
    <mergeCell ref="F23:G23"/>
    <mergeCell ref="B24:C24"/>
    <mergeCell ref="F24:G24"/>
    <mergeCell ref="B28:C28"/>
    <mergeCell ref="F28:G28"/>
    <mergeCell ref="A32:D32"/>
    <mergeCell ref="E32:H32"/>
    <mergeCell ref="B25:C25"/>
    <mergeCell ref="F25:G25"/>
    <mergeCell ref="B26:C26"/>
    <mergeCell ref="F26:G26"/>
    <mergeCell ref="B27:C27"/>
    <mergeCell ref="F27:G27"/>
  </mergeCells>
  <dataValidations count="1">
    <dataValidation type="list" allowBlank="1" showInputMessage="1" showErrorMessage="1" sqref="C31" xr:uid="{83B89287-E8BD-4123-865B-0D424EDCBED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04CC740-FE16-4ADB-BF42-F15C937B327F}">
          <x14:formula1>
            <xm:f>legenda!$H$3:$H$38</xm:f>
          </x14:formula1>
          <xm:sqref>A13:H13</xm:sqref>
        </x14:dataValidation>
        <x14:dataValidation type="list" allowBlank="1" showInputMessage="1" showErrorMessage="1" xr:uid="{DB5EFC58-B4D2-47C2-89B1-1A96F257252A}">
          <x14:formula1>
            <xm:f>legenda!$F$3:$F$23</xm:f>
          </x14:formula1>
          <xm:sqref>B9</xm:sqref>
        </x14:dataValidation>
        <x14:dataValidation type="list" allowBlank="1" showInputMessage="1" showErrorMessage="1" xr:uid="{06858B55-C14E-4F75-9354-98F6B21F61F1}">
          <x14:formula1>
            <xm:f>legenda!$D$2:$D$80</xm:f>
          </x14:formula1>
          <xm:sqref>E3:F3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A08FC-E95B-446C-8E25-F1794CDAEFAA}">
  <sheetPr>
    <pageSetUpPr fitToPage="1"/>
  </sheetPr>
  <dimension ref="A1:L33"/>
  <sheetViews>
    <sheetView showGridLines="0" zoomScaleNormal="100" zoomScaleSheetLayoutView="100" workbookViewId="0">
      <selection activeCell="B9" sqref="B9:D9"/>
    </sheetView>
  </sheetViews>
  <sheetFormatPr defaultColWidth="0" defaultRowHeight="15" zeroHeight="1" x14ac:dyDescent="0.25"/>
  <cols>
    <col min="1" max="2" width="8.85546875" customWidth="1"/>
    <col min="3" max="3" width="9.140625" customWidth="1"/>
    <col min="4" max="4" width="8.85546875" bestFit="1" customWidth="1"/>
    <col min="5" max="5" width="14.140625" bestFit="1" customWidth="1"/>
    <col min="6" max="6" width="12.140625" bestFit="1" customWidth="1"/>
    <col min="7" max="7" width="11.85546875" bestFit="1" customWidth="1"/>
    <col min="8" max="8" width="8.85546875" bestFit="1" customWidth="1"/>
    <col min="9" max="9" width="14.140625" bestFit="1" customWidth="1"/>
    <col min="10" max="11" width="8.85546875" hidden="1" customWidth="1"/>
    <col min="12" max="12" width="14.140625" hidden="1" customWidth="1"/>
    <col min="13" max="16384" width="8.85546875" hidden="1"/>
  </cols>
  <sheetData>
    <row r="1" spans="1:9" ht="15" customHeight="1" x14ac:dyDescent="0.25">
      <c r="A1" s="139" t="s">
        <v>182</v>
      </c>
      <c r="B1" s="140"/>
      <c r="C1" s="140"/>
      <c r="D1" s="140"/>
      <c r="E1" s="140"/>
      <c r="F1" s="140"/>
      <c r="G1" s="140"/>
      <c r="H1" s="140"/>
      <c r="I1" s="141"/>
    </row>
    <row r="2" spans="1:9" x14ac:dyDescent="0.25">
      <c r="A2" s="86" t="s">
        <v>7</v>
      </c>
      <c r="B2" s="87"/>
      <c r="C2" s="87"/>
      <c r="D2" s="88"/>
      <c r="E2" s="89" t="s">
        <v>8</v>
      </c>
      <c r="F2" s="88"/>
      <c r="G2" s="89" t="s">
        <v>9</v>
      </c>
      <c r="H2" s="87"/>
      <c r="I2" s="90"/>
    </row>
    <row r="3" spans="1:9" x14ac:dyDescent="0.25">
      <c r="A3" s="91"/>
      <c r="B3" s="92"/>
      <c r="C3" s="92"/>
      <c r="D3" s="93"/>
      <c r="E3" s="107"/>
      <c r="F3" s="108"/>
      <c r="G3" s="104" t="str">
        <f>IF(E3&gt;0,VLOOKUP(E3,legenda!D:E,2,0),"")</f>
        <v/>
      </c>
      <c r="H3" s="105"/>
      <c r="I3" s="106"/>
    </row>
    <row r="4" spans="1:9" x14ac:dyDescent="0.25">
      <c r="A4" s="86" t="s">
        <v>4</v>
      </c>
      <c r="B4" s="87"/>
      <c r="C4" s="87"/>
      <c r="D4" s="88"/>
      <c r="E4" s="13" t="s">
        <v>5</v>
      </c>
      <c r="F4" s="89" t="s">
        <v>6</v>
      </c>
      <c r="G4" s="87"/>
      <c r="H4" s="87"/>
      <c r="I4" s="90"/>
    </row>
    <row r="5" spans="1:9" x14ac:dyDescent="0.25">
      <c r="A5" s="91"/>
      <c r="B5" s="92"/>
      <c r="C5" s="92"/>
      <c r="D5" s="93"/>
      <c r="E5" s="18"/>
      <c r="F5" s="94"/>
      <c r="G5" s="92"/>
      <c r="H5" s="92"/>
      <c r="I5" s="95"/>
    </row>
    <row r="6" spans="1:9" x14ac:dyDescent="0.25">
      <c r="A6" s="32"/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120" t="s">
        <v>183</v>
      </c>
      <c r="B7" s="121"/>
      <c r="C7" s="121"/>
      <c r="D7" s="121"/>
      <c r="E7" s="121"/>
      <c r="F7" s="121"/>
      <c r="G7" s="121"/>
      <c r="H7" s="121"/>
      <c r="I7" s="122"/>
    </row>
    <row r="8" spans="1:9" x14ac:dyDescent="0.25">
      <c r="A8" s="20"/>
      <c r="B8" s="80" t="s">
        <v>11</v>
      </c>
      <c r="C8" s="80"/>
      <c r="D8" s="80"/>
      <c r="E8" s="19" t="s">
        <v>12</v>
      </c>
      <c r="F8" s="23"/>
      <c r="G8" s="23"/>
      <c r="H8" s="23"/>
      <c r="I8" s="24"/>
    </row>
    <row r="9" spans="1:9" ht="30" customHeight="1" x14ac:dyDescent="0.25">
      <c r="A9" s="25">
        <v>1</v>
      </c>
      <c r="B9" s="135"/>
      <c r="C9" s="135"/>
      <c r="D9" s="135"/>
      <c r="E9" s="35" t="str">
        <f>IF(B9&gt;0,VLOOKUP(B9,legenda!F:G,2,0),"")</f>
        <v/>
      </c>
      <c r="F9" s="36"/>
      <c r="G9" s="36"/>
      <c r="H9" s="37"/>
      <c r="I9" s="38"/>
    </row>
    <row r="10" spans="1:9" x14ac:dyDescent="0.25">
      <c r="A10" s="32"/>
      <c r="B10" s="33"/>
      <c r="C10" s="33"/>
      <c r="D10" s="33"/>
      <c r="E10" s="33"/>
      <c r="F10" s="33"/>
      <c r="G10" s="33"/>
      <c r="H10" s="33"/>
      <c r="I10" s="34"/>
    </row>
    <row r="11" spans="1:9" x14ac:dyDescent="0.25">
      <c r="A11" s="120" t="s">
        <v>184</v>
      </c>
      <c r="B11" s="121"/>
      <c r="C11" s="121"/>
      <c r="D11" s="121"/>
      <c r="E11" s="121"/>
      <c r="F11" s="121"/>
      <c r="G11" s="121"/>
      <c r="H11" s="121"/>
      <c r="I11" s="122"/>
    </row>
    <row r="12" spans="1:9" ht="57" customHeight="1" x14ac:dyDescent="0.25">
      <c r="A12" s="86" t="s">
        <v>185</v>
      </c>
      <c r="B12" s="87"/>
      <c r="C12" s="87"/>
      <c r="D12" s="87"/>
      <c r="E12" s="87"/>
      <c r="F12" s="87"/>
      <c r="G12" s="87"/>
      <c r="H12" s="88"/>
      <c r="I12" s="39" t="str">
        <f>IF(A13&gt;0,VLOOKUP($A$13,legenda!H:K,4,0),"")</f>
        <v/>
      </c>
    </row>
    <row r="13" spans="1:9" x14ac:dyDescent="0.25">
      <c r="A13" s="136"/>
      <c r="B13" s="137"/>
      <c r="C13" s="137"/>
      <c r="D13" s="137"/>
      <c r="E13" s="137"/>
      <c r="F13" s="137"/>
      <c r="G13" s="137"/>
      <c r="H13" s="138"/>
      <c r="I13" s="40" t="str">
        <f>IF(A13&gt;0,VLOOKUP(A13,legenda!H:I,2,0),"")</f>
        <v/>
      </c>
    </row>
    <row r="14" spans="1:9" ht="15" customHeight="1" x14ac:dyDescent="0.25">
      <c r="A14" s="86" t="s">
        <v>186</v>
      </c>
      <c r="B14" s="87"/>
      <c r="C14" s="87"/>
      <c r="D14" s="87"/>
      <c r="E14" s="87"/>
      <c r="F14" s="87"/>
      <c r="G14" s="87"/>
      <c r="H14" s="87"/>
      <c r="I14" s="90"/>
    </row>
    <row r="15" spans="1:9" x14ac:dyDescent="0.25">
      <c r="A15" s="129"/>
      <c r="B15" s="130"/>
      <c r="C15" s="130"/>
      <c r="D15" s="130"/>
      <c r="E15" s="130"/>
      <c r="F15" s="130"/>
      <c r="G15" s="130"/>
      <c r="H15" s="130"/>
      <c r="I15" s="131"/>
    </row>
    <row r="16" spans="1:9" x14ac:dyDescent="0.25">
      <c r="A16" s="132"/>
      <c r="B16" s="133"/>
      <c r="C16" s="133"/>
      <c r="D16" s="133"/>
      <c r="E16" s="133"/>
      <c r="F16" s="133"/>
      <c r="G16" s="133"/>
      <c r="H16" s="133"/>
      <c r="I16" s="134"/>
    </row>
    <row r="17" spans="1:9" x14ac:dyDescent="0.25">
      <c r="A17" s="120" t="s">
        <v>187</v>
      </c>
      <c r="B17" s="121"/>
      <c r="C17" s="121"/>
      <c r="D17" s="121"/>
      <c r="E17" s="121"/>
      <c r="F17" s="121"/>
      <c r="G17" s="121"/>
      <c r="H17" s="121"/>
      <c r="I17" s="122"/>
    </row>
    <row r="18" spans="1:9" ht="29.25" customHeight="1" x14ac:dyDescent="0.25">
      <c r="A18" s="123" t="str">
        <f>IF(A13&gt;0,VLOOKUP($A$13,legenda!H:L,5,0),"")</f>
        <v/>
      </c>
      <c r="B18" s="124" t="e">
        <f>VLOOKUP($A$13,legenda!C:E,4,0)</f>
        <v>#N/A</v>
      </c>
      <c r="C18" s="124" t="e">
        <f>VLOOKUP($A$13,legenda!D:F,4,0)</f>
        <v>#N/A</v>
      </c>
      <c r="D18" s="125" t="str">
        <f>IF(B28&lt;=0,"neoprávnená prevádzka",B28)</f>
        <v>neoprávnená prevádzka</v>
      </c>
      <c r="E18" s="125"/>
      <c r="F18" s="41" t="str">
        <f>IF(A13&gt;0,VLOOKUP($A$13,legenda!H:J,3,0),"")</f>
        <v/>
      </c>
      <c r="G18" s="42"/>
      <c r="H18" s="42"/>
      <c r="I18" s="43"/>
    </row>
    <row r="19" spans="1:9" ht="15" customHeight="1" x14ac:dyDescent="0.25">
      <c r="A19" s="44"/>
      <c r="B19" s="45"/>
      <c r="C19" s="45"/>
      <c r="D19" s="46"/>
      <c r="E19" s="46"/>
      <c r="F19" s="33"/>
      <c r="G19" s="33"/>
      <c r="H19" s="47"/>
      <c r="I19" s="48"/>
    </row>
    <row r="20" spans="1:9" ht="15" customHeight="1" x14ac:dyDescent="0.25">
      <c r="A20" s="126" t="s">
        <v>188</v>
      </c>
      <c r="B20" s="127"/>
      <c r="C20" s="127"/>
      <c r="D20" s="33"/>
      <c r="E20" s="33"/>
      <c r="F20" s="49" t="s">
        <v>189</v>
      </c>
      <c r="G20" s="49"/>
      <c r="H20" s="33"/>
      <c r="I20" s="34"/>
    </row>
    <row r="21" spans="1:9" ht="31.5" customHeight="1" x14ac:dyDescent="0.25">
      <c r="A21" s="61" t="s">
        <v>190</v>
      </c>
      <c r="B21" s="128" t="str">
        <f>IF(A13&gt;0,VLOOKUP($A$13,legenda!H:M,6,0),"")</f>
        <v/>
      </c>
      <c r="C21" s="128"/>
      <c r="D21" s="60" t="s">
        <v>27</v>
      </c>
      <c r="E21" s="33"/>
      <c r="F21" s="128" t="str">
        <f>IF(A13&gt;0,VLOOKUP($A$13,legenda!H:N,7,0),"")</f>
        <v/>
      </c>
      <c r="G21" s="128"/>
      <c r="H21" s="60" t="s">
        <v>27</v>
      </c>
      <c r="I21" s="62" t="s">
        <v>191</v>
      </c>
    </row>
    <row r="22" spans="1:9" x14ac:dyDescent="0.25">
      <c r="A22" s="50">
        <v>2017</v>
      </c>
      <c r="B22" s="110"/>
      <c r="C22" s="110"/>
      <c r="D22" s="51" t="str">
        <f>IF($A$13&gt;0,VLOOKUP($A$13,legenda!H:J,3,0),"")</f>
        <v/>
      </c>
      <c r="E22" s="33"/>
      <c r="F22" s="111"/>
      <c r="G22" s="111"/>
      <c r="H22" s="52" t="str">
        <f t="shared" ref="H22:H28" si="0">IF($A$13&gt;0,IF(D22="ton","GWh","ton"),"")</f>
        <v/>
      </c>
      <c r="I22" s="53" t="str">
        <f t="shared" ref="I22:I26" si="1">IF(B22&gt;0, IF(D22="MWh","povinné","nepovinné"),"nepovinné")</f>
        <v>nepovinné</v>
      </c>
    </row>
    <row r="23" spans="1:9" x14ac:dyDescent="0.25">
      <c r="A23" s="50">
        <v>2018</v>
      </c>
      <c r="B23" s="118"/>
      <c r="C23" s="119"/>
      <c r="D23" s="51" t="str">
        <f>IF($A$13&gt;0,VLOOKUP($A$13,legenda!H:J,3,0),"")</f>
        <v/>
      </c>
      <c r="E23" s="33"/>
      <c r="F23" s="116"/>
      <c r="G23" s="117"/>
      <c r="H23" s="52" t="str">
        <f t="shared" si="0"/>
        <v/>
      </c>
      <c r="I23" s="53" t="str">
        <f t="shared" si="1"/>
        <v>nepovinné</v>
      </c>
    </row>
    <row r="24" spans="1:9" x14ac:dyDescent="0.25">
      <c r="A24" s="50">
        <v>2019</v>
      </c>
      <c r="B24" s="110"/>
      <c r="C24" s="110"/>
      <c r="D24" s="51" t="str">
        <f>IF($A$13&gt;0,VLOOKUP($A$13,legenda!H:J,3,0),"")</f>
        <v/>
      </c>
      <c r="E24" s="33"/>
      <c r="F24" s="111"/>
      <c r="G24" s="111"/>
      <c r="H24" s="52" t="str">
        <f t="shared" si="0"/>
        <v/>
      </c>
      <c r="I24" s="53" t="str">
        <f t="shared" si="1"/>
        <v>nepovinné</v>
      </c>
    </row>
    <row r="25" spans="1:9" x14ac:dyDescent="0.25">
      <c r="A25" s="50">
        <v>2020</v>
      </c>
      <c r="B25" s="110"/>
      <c r="C25" s="110"/>
      <c r="D25" s="51" t="str">
        <f>IF($A$13&gt;0,VLOOKUP($A$13,legenda!H:J,3,0),"")</f>
        <v/>
      </c>
      <c r="E25" s="33"/>
      <c r="F25" s="111"/>
      <c r="G25" s="111"/>
      <c r="H25" s="52" t="str">
        <f t="shared" si="0"/>
        <v/>
      </c>
      <c r="I25" s="53" t="str">
        <f t="shared" si="1"/>
        <v>nepovinné</v>
      </c>
    </row>
    <row r="26" spans="1:9" x14ac:dyDescent="0.25">
      <c r="A26" s="50">
        <v>2021</v>
      </c>
      <c r="B26" s="110"/>
      <c r="C26" s="110"/>
      <c r="D26" s="51" t="str">
        <f>IF($A$13&gt;0,VLOOKUP($A$13,legenda!H:J,3,0),"")</f>
        <v/>
      </c>
      <c r="E26" s="33"/>
      <c r="F26" s="116"/>
      <c r="G26" s="117"/>
      <c r="H26" s="52" t="str">
        <f t="shared" si="0"/>
        <v/>
      </c>
      <c r="I26" s="53" t="str">
        <f t="shared" si="1"/>
        <v>nepovinné</v>
      </c>
    </row>
    <row r="27" spans="1:9" x14ac:dyDescent="0.25">
      <c r="A27" s="50">
        <v>2022</v>
      </c>
      <c r="B27" s="110"/>
      <c r="C27" s="110"/>
      <c r="D27" s="51" t="str">
        <f>IF($A$13&gt;0,VLOOKUP($A$13,legenda!H:J,3,0),"")</f>
        <v/>
      </c>
      <c r="E27" s="33"/>
      <c r="F27" s="111"/>
      <c r="G27" s="111"/>
      <c r="H27" s="52" t="str">
        <f t="shared" si="0"/>
        <v/>
      </c>
      <c r="I27" s="53" t="str">
        <f>IF(D27="MWh","povinné","povinné")</f>
        <v>povinné</v>
      </c>
    </row>
    <row r="28" spans="1:9" x14ac:dyDescent="0.25">
      <c r="A28" s="50">
        <v>2023</v>
      </c>
      <c r="B28" s="110"/>
      <c r="C28" s="110"/>
      <c r="D28" s="51" t="str">
        <f>IF($A$13&gt;0,VLOOKUP($A$13,legenda!H:J,3,0),"")</f>
        <v/>
      </c>
      <c r="E28" s="33"/>
      <c r="F28" s="111"/>
      <c r="G28" s="111"/>
      <c r="H28" s="52" t="str">
        <f t="shared" si="0"/>
        <v/>
      </c>
      <c r="I28" s="53" t="str">
        <f>IF(D28="MWh","povinné","povinné")</f>
        <v>povinné</v>
      </c>
    </row>
    <row r="29" spans="1:9" x14ac:dyDescent="0.25">
      <c r="A29" s="69"/>
      <c r="B29" s="69"/>
      <c r="C29" s="69"/>
      <c r="D29" s="69"/>
      <c r="E29" s="69"/>
      <c r="F29" s="69"/>
      <c r="G29" s="33"/>
      <c r="H29" s="33"/>
      <c r="I29" s="34"/>
    </row>
    <row r="30" spans="1:9" ht="14.45" customHeight="1" x14ac:dyDescent="0.25">
      <c r="A30" s="69"/>
      <c r="B30" s="69"/>
      <c r="C30" s="69"/>
      <c r="D30" s="69"/>
      <c r="E30" s="69"/>
      <c r="F30" s="69"/>
      <c r="G30" s="33"/>
      <c r="H30" s="33"/>
      <c r="I30" s="34"/>
    </row>
    <row r="31" spans="1:9" x14ac:dyDescent="0.25">
      <c r="A31" s="54"/>
      <c r="B31" s="55"/>
      <c r="C31" s="56"/>
      <c r="D31" s="33"/>
      <c r="E31" s="33"/>
      <c r="F31" s="33"/>
      <c r="G31" s="33"/>
      <c r="H31" s="33"/>
      <c r="I31" s="34"/>
    </row>
    <row r="32" spans="1:9" ht="30" customHeight="1" x14ac:dyDescent="0.25">
      <c r="A32" s="112" t="s">
        <v>192</v>
      </c>
      <c r="B32" s="113"/>
      <c r="C32" s="113"/>
      <c r="D32" s="114"/>
      <c r="E32" s="115">
        <f>IF(A13&gt;0,(0.75*0.85*Žiadateľ!C37*I13*D18),0)</f>
        <v>0</v>
      </c>
      <c r="F32" s="115"/>
      <c r="G32" s="115"/>
      <c r="H32" s="115"/>
      <c r="I32" s="34"/>
    </row>
    <row r="33" spans="1:9" ht="15.75" thickBot="1" x14ac:dyDescent="0.3">
      <c r="A33" s="57"/>
      <c r="B33" s="58"/>
      <c r="C33" s="58"/>
      <c r="D33" s="58"/>
      <c r="E33" s="58"/>
      <c r="F33" s="58"/>
      <c r="G33" s="58"/>
      <c r="H33" s="58"/>
      <c r="I33" s="59"/>
    </row>
  </sheetData>
  <sheetProtection algorithmName="SHA-512" hashValue="gTY/ADXVYUwUX2VhLJOlt8Ah6rW/9q5l0OtvjtqT9/1H5iQxW71HDI6kIr83L8sCG+i7X9qqHbIL/jboyk5Ycg==" saltValue="6c9ZjQ27zqJWM5Ozug1jyg==" spinCount="100000" sheet="1" formatCells="0" formatColumns="0" formatRows="0" insertColumns="0" insertRows="0" insertHyperlinks="0" deleteColumns="0" deleteRows="0" selectLockedCells="1" sort="0"/>
  <mergeCells count="41">
    <mergeCell ref="A1:I1"/>
    <mergeCell ref="A2:D2"/>
    <mergeCell ref="E2:F2"/>
    <mergeCell ref="G2:I2"/>
    <mergeCell ref="A3:D3"/>
    <mergeCell ref="E3:F3"/>
    <mergeCell ref="G3:I3"/>
    <mergeCell ref="A15:I16"/>
    <mergeCell ref="A4:D4"/>
    <mergeCell ref="F4:I4"/>
    <mergeCell ref="A5:D5"/>
    <mergeCell ref="F5:I5"/>
    <mergeCell ref="A7:I7"/>
    <mergeCell ref="B8:D8"/>
    <mergeCell ref="B9:D9"/>
    <mergeCell ref="A11:I11"/>
    <mergeCell ref="A12:H12"/>
    <mergeCell ref="A13:H13"/>
    <mergeCell ref="A14:I14"/>
    <mergeCell ref="A17:I17"/>
    <mergeCell ref="A18:C18"/>
    <mergeCell ref="D18:E18"/>
    <mergeCell ref="A20:C20"/>
    <mergeCell ref="B21:C21"/>
    <mergeCell ref="F21:G21"/>
    <mergeCell ref="B22:C22"/>
    <mergeCell ref="F22:G22"/>
    <mergeCell ref="B23:C23"/>
    <mergeCell ref="F23:G23"/>
    <mergeCell ref="B24:C24"/>
    <mergeCell ref="F24:G24"/>
    <mergeCell ref="B28:C28"/>
    <mergeCell ref="F28:G28"/>
    <mergeCell ref="A32:D32"/>
    <mergeCell ref="E32:H32"/>
    <mergeCell ref="B25:C25"/>
    <mergeCell ref="F25:G25"/>
    <mergeCell ref="B26:C26"/>
    <mergeCell ref="F26:G26"/>
    <mergeCell ref="B27:C27"/>
    <mergeCell ref="F27:G27"/>
  </mergeCells>
  <dataValidations count="1">
    <dataValidation type="list" allowBlank="1" showInputMessage="1" showErrorMessage="1" sqref="C31" xr:uid="{A98E5793-5622-422E-BF3A-A40E48D6439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566821E-0DF0-4840-911B-5A53C3F2D876}">
          <x14:formula1>
            <xm:f>legenda!$D$2:$D$80</xm:f>
          </x14:formula1>
          <xm:sqref>E3:F3</xm:sqref>
        </x14:dataValidation>
        <x14:dataValidation type="list" allowBlank="1" showInputMessage="1" showErrorMessage="1" xr:uid="{DF9F5566-40B9-4180-A695-602C1B7C3FF3}">
          <x14:formula1>
            <xm:f>legenda!$F$3:$F$23</xm:f>
          </x14:formula1>
          <xm:sqref>B9</xm:sqref>
        </x14:dataValidation>
        <x14:dataValidation type="list" allowBlank="1" showInputMessage="1" showErrorMessage="1" xr:uid="{35E0AAC3-2448-4756-A8E0-BA536AB5B8F8}">
          <x14:formula1>
            <xm:f>legenda!$H$3:$H$38</xm:f>
          </x14:formula1>
          <xm:sqref>A13:H13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</vt:i4>
      </vt:variant>
    </vt:vector>
  </HeadingPairs>
  <TitlesOfParts>
    <vt:vector size="13" baseType="lpstr">
      <vt:lpstr>Žiadateľ</vt:lpstr>
      <vt:lpstr>legenda</vt:lpstr>
      <vt:lpstr>Údaje o prevádzke č. 1</vt:lpstr>
      <vt:lpstr>Údaje o prevádzke č. 2</vt:lpstr>
      <vt:lpstr>Údaje o prevádzke č. 3</vt:lpstr>
      <vt:lpstr>Údaje o prevádzke č. 4</vt:lpstr>
      <vt:lpstr>Údaje o prevádzke č. 5</vt:lpstr>
      <vt:lpstr>Údaje o prevádzke č. 6</vt:lpstr>
      <vt:lpstr>Údaje o prevádzke č. 7</vt:lpstr>
      <vt:lpstr>Údaje o prevádzke č. 8</vt:lpstr>
      <vt:lpstr>Údaje o prevádzke č. 9</vt:lpstr>
      <vt:lpstr>Údaje o prevádzke č. 10</vt:lpstr>
      <vt:lpstr>Žiadateľ!Oblasť_tlače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Momotjuk</dc:creator>
  <cp:keywords/>
  <dc:description/>
  <cp:lastModifiedBy>Kollárová Mária</cp:lastModifiedBy>
  <cp:revision/>
  <cp:lastPrinted>2024-09-11T10:12:10Z</cp:lastPrinted>
  <dcterms:created xsi:type="dcterms:W3CDTF">2016-10-28T06:12:48Z</dcterms:created>
  <dcterms:modified xsi:type="dcterms:W3CDTF">2024-10-07T11:31:19Z</dcterms:modified>
  <cp:category/>
  <cp:contentStatus/>
</cp:coreProperties>
</file>